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1340" windowHeight="5988" activeTab="1"/>
  </bookViews>
  <sheets>
    <sheet name="Тръби" sheetId="2" r:id="rId1"/>
    <sheet name="Арматура" sheetId="3" r:id="rId2"/>
    <sheet name="Фасонни части" sheetId="4" r:id="rId3"/>
    <sheet name="Прокат" sheetId="8" r:id="rId4"/>
    <sheet name="ИЗОЛАЦИЯ" sheetId="7" r:id="rId5"/>
    <sheet name="Опори и подвески" sheetId="5" r:id="rId6"/>
  </sheets>
  <definedNames>
    <definedName name="_xlnm.Print_Titles" localSheetId="1">Арматура!$1:$5</definedName>
    <definedName name="_xlnm.Print_Titles" localSheetId="5">'Опори и подвески'!$1:$6</definedName>
    <definedName name="_xlnm.Print_Titles" localSheetId="2">'Фасонни части'!$1:$6</definedName>
  </definedNames>
  <calcPr calcId="144525"/>
</workbook>
</file>

<file path=xl/calcChain.xml><?xml version="1.0" encoding="utf-8"?>
<calcChain xmlns="http://schemas.openxmlformats.org/spreadsheetml/2006/main">
  <c r="G11" i="5" l="1"/>
  <c r="G23" i="5" l="1"/>
  <c r="G8" i="5"/>
  <c r="G9" i="5"/>
  <c r="G10" i="5"/>
  <c r="G7" i="5"/>
  <c r="A2" i="5"/>
  <c r="E9" i="7"/>
  <c r="G9" i="7" s="1"/>
  <c r="E8" i="7"/>
  <c r="E7" i="7"/>
  <c r="A2" i="7"/>
  <c r="E10" i="7"/>
  <c r="G8" i="7"/>
  <c r="G7" i="7"/>
  <c r="E7" i="2"/>
  <c r="H8" i="8"/>
  <c r="G9" i="8"/>
  <c r="H9" i="8" s="1"/>
  <c r="E3" i="8"/>
  <c r="E1" i="8"/>
  <c r="A2" i="8"/>
  <c r="A2" i="4"/>
  <c r="A2" i="3"/>
  <c r="F8" i="2"/>
  <c r="I8" i="2"/>
  <c r="H7" i="8"/>
  <c r="H12" i="8" s="1"/>
  <c r="A7" i="8"/>
  <c r="A8" i="8" s="1"/>
  <c r="A9" i="8" s="1"/>
  <c r="I7" i="4"/>
  <c r="G11" i="7"/>
  <c r="G13" i="7"/>
  <c r="G12" i="7"/>
  <c r="J13" i="3"/>
  <c r="A8" i="3" l="1"/>
  <c r="F13" i="3"/>
  <c r="F1" i="3"/>
  <c r="A3" i="3"/>
  <c r="F3" i="3"/>
  <c r="F23" i="5"/>
  <c r="B23" i="5"/>
  <c r="F14" i="7"/>
  <c r="B14" i="7"/>
  <c r="D3" i="7"/>
  <c r="D1" i="7"/>
  <c r="G10" i="7"/>
  <c r="G14" i="7" s="1"/>
  <c r="A10" i="7"/>
  <c r="A11" i="7" s="1"/>
  <c r="A12" i="7" s="1"/>
  <c r="A13" i="7" s="1"/>
  <c r="A8" i="7"/>
  <c r="A9" i="7" s="1"/>
  <c r="D3" i="5"/>
  <c r="D1" i="5"/>
  <c r="K8" i="3"/>
  <c r="K7" i="3"/>
  <c r="A8" i="4"/>
  <c r="A9" i="4" s="1"/>
  <c r="A10" i="4" s="1"/>
  <c r="K9" i="4"/>
  <c r="K10" i="4"/>
  <c r="K7" i="4"/>
  <c r="I8" i="4"/>
  <c r="K8" i="4" s="1"/>
  <c r="F7" i="2"/>
  <c r="I7" i="2"/>
  <c r="H13" i="4"/>
  <c r="I3" i="4"/>
  <c r="I1" i="4"/>
  <c r="A3" i="4"/>
  <c r="A7" i="2"/>
  <c r="K13" i="4" l="1"/>
  <c r="K13" i="3"/>
  <c r="I23" i="2"/>
</calcChain>
</file>

<file path=xl/sharedStrings.xml><?xml version="1.0" encoding="utf-8"?>
<sst xmlns="http://schemas.openxmlformats.org/spreadsheetml/2006/main" count="208" uniqueCount="111">
  <si>
    <t>Маса</t>
  </si>
  <si>
    <t>Забе-</t>
  </si>
  <si>
    <t>ред</t>
  </si>
  <si>
    <t>обща</t>
  </si>
  <si>
    <t>лежка</t>
  </si>
  <si>
    <t>бр.</t>
  </si>
  <si>
    <t>Обща маса:</t>
  </si>
  <si>
    <t>Dвн х S</t>
  </si>
  <si>
    <t>Стандарт</t>
  </si>
  <si>
    <t>Материал</t>
  </si>
  <si>
    <t>кг</t>
  </si>
  <si>
    <t>Страна</t>
  </si>
  <si>
    <t>Нормала</t>
  </si>
  <si>
    <t>доставчик</t>
  </si>
  <si>
    <t>Наименование</t>
  </si>
  <si>
    <t>на материала</t>
  </si>
  <si>
    <t>Коли-</t>
  </si>
  <si>
    <t>чество</t>
  </si>
  <si>
    <t>един.</t>
  </si>
  <si>
    <t>СПЕЦИФИКАЦИЯ НА ТРЪБИ</t>
  </si>
  <si>
    <t>СПЕЦИФИКАЦИЯ НА АРМАТУРА</t>
  </si>
  <si>
    <t>СПЕЦИФИКАЦИЯ НА ФАСОННИ ЧАСТИ</t>
  </si>
  <si>
    <t>№</t>
  </si>
  <si>
    <t>ка</t>
  </si>
  <si>
    <t>Мяр-</t>
  </si>
  <si>
    <t>ПОДОБЕКТ: Машинна зала</t>
  </si>
  <si>
    <t>пара</t>
  </si>
  <si>
    <t>DN</t>
  </si>
  <si>
    <t>PN</t>
  </si>
  <si>
    <t>EN 10220</t>
  </si>
  <si>
    <t>X10CrMoVNb9-1, EN 10216-2</t>
  </si>
  <si>
    <t>Количество</t>
  </si>
  <si>
    <t>метра</t>
  </si>
  <si>
    <t>доставка</t>
  </si>
  <si>
    <t>действ.</t>
  </si>
  <si>
    <t>bar</t>
  </si>
  <si>
    <t>˚С</t>
  </si>
  <si>
    <t>Пара 140/560</t>
  </si>
  <si>
    <t>за тръба</t>
  </si>
  <si>
    <t>параметри</t>
  </si>
  <si>
    <t>Работни</t>
  </si>
  <si>
    <r>
      <t>T</t>
    </r>
    <r>
      <rPr>
        <b/>
        <vertAlign val="subscript"/>
        <sz val="10"/>
        <rFont val="Arial"/>
        <family val="2"/>
        <charset val="204"/>
      </rPr>
      <t>max</t>
    </r>
  </si>
  <si>
    <t>среда</t>
  </si>
  <si>
    <t>D x S</t>
  </si>
  <si>
    <r>
      <t>Коляно щамповано 90</t>
    </r>
    <r>
      <rPr>
        <sz val="10"/>
        <rFont val="Calibri"/>
        <family val="2"/>
        <charset val="204"/>
      </rPr>
      <t>˚</t>
    </r>
    <r>
      <rPr>
        <sz val="9.9"/>
        <rFont val="Arial"/>
        <family val="2"/>
      </rPr>
      <t xml:space="preserve">, </t>
    </r>
    <r>
      <rPr>
        <sz val="10"/>
        <rFont val="Arial"/>
        <family val="2"/>
      </rPr>
      <t xml:space="preserve"> </t>
    </r>
  </si>
  <si>
    <t>mm</t>
  </si>
  <si>
    <t>MPa</t>
  </si>
  <si>
    <t>DIN 2605</t>
  </si>
  <si>
    <t>Тройник равнопроходен</t>
  </si>
  <si>
    <t>DIN 2615</t>
  </si>
  <si>
    <r>
      <t>P</t>
    </r>
    <r>
      <rPr>
        <b/>
        <vertAlign val="subscript"/>
        <sz val="10"/>
        <rFont val="Arial"/>
        <family val="2"/>
        <charset val="204"/>
      </rPr>
      <t>раб</t>
    </r>
  </si>
  <si>
    <r>
      <t>T</t>
    </r>
    <r>
      <rPr>
        <b/>
        <vertAlign val="subscript"/>
        <sz val="10"/>
        <rFont val="Arial"/>
        <family val="2"/>
        <charset val="204"/>
      </rPr>
      <t>раб</t>
    </r>
  </si>
  <si>
    <r>
      <rPr>
        <b/>
        <sz val="9"/>
        <rFont val="Calibri"/>
        <family val="2"/>
        <charset val="204"/>
      </rPr>
      <t>˚</t>
    </r>
    <r>
      <rPr>
        <b/>
        <sz val="9"/>
        <rFont val="Arial"/>
        <family val="2"/>
      </rPr>
      <t>С</t>
    </r>
  </si>
  <si>
    <t>LxH</t>
  </si>
  <si>
    <t>R /</t>
  </si>
  <si>
    <t>брой</t>
  </si>
  <si>
    <t>Забележка</t>
  </si>
  <si>
    <t>СПЕЦИФИКАЦИЯ НА ТОПЛОИЗОЛАЦИЯ</t>
  </si>
  <si>
    <t>Дъно сферично</t>
  </si>
  <si>
    <t>DIN 2617</t>
  </si>
  <si>
    <t>СПЕЦИФИКАЦИЯ НА ПРУЖИНИ И ОПОРИ</t>
  </si>
  <si>
    <t>кг/м3</t>
  </si>
  <si>
    <t>“ROCKWOOL”</t>
  </si>
  <si>
    <t>m2</t>
  </si>
  <si>
    <t>БДС EN 10327</t>
  </si>
  <si>
    <t>m</t>
  </si>
  <si>
    <t xml:space="preserve">раб. </t>
  </si>
  <si>
    <r>
      <t xml:space="preserve">Галванизирана ламарина </t>
    </r>
    <r>
      <rPr>
        <sz val="10"/>
        <rFont val="Arial"/>
        <family val="2"/>
        <charset val="204"/>
      </rPr>
      <t xml:space="preserve">б </t>
    </r>
    <r>
      <rPr>
        <sz val="10"/>
        <rFont val="Arial"/>
        <family val="2"/>
      </rPr>
      <t>= 0,8 mm</t>
    </r>
  </si>
  <si>
    <t>EN 10025, S235JR</t>
  </si>
  <si>
    <r>
      <t>Ж</t>
    </r>
    <r>
      <rPr>
        <sz val="10"/>
        <rFont val="Hebar"/>
        <family val="2"/>
        <charset val="204"/>
      </rPr>
      <t xml:space="preserve"> 60,3 х 8,8</t>
    </r>
  </si>
  <si>
    <r>
      <t xml:space="preserve">Рраб=167 bar; Tраб=540 </t>
    </r>
    <r>
      <rPr>
        <sz val="10"/>
        <rFont val="Calibri"/>
        <family val="2"/>
        <charset val="204"/>
      </rPr>
      <t>˚</t>
    </r>
    <r>
      <rPr>
        <sz val="10"/>
        <rFont val="Arial"/>
        <family val="2"/>
        <charset val="204"/>
      </rPr>
      <t>С</t>
    </r>
  </si>
  <si>
    <r>
      <rPr>
        <sz val="10"/>
        <rFont val="Calibri"/>
        <family val="2"/>
        <charset val="204"/>
      </rPr>
      <t>Ø</t>
    </r>
    <r>
      <rPr>
        <sz val="10"/>
        <rFont val="Arial"/>
        <family val="2"/>
        <charset val="204"/>
      </rPr>
      <t>60,3 х 8,8</t>
    </r>
  </si>
  <si>
    <t>Арматура спирателна ръчна, на заварка</t>
  </si>
  <si>
    <t>Арматура спирателна с електрозадвижване, на заварка</t>
  </si>
  <si>
    <r>
      <t xml:space="preserve">Рраб=167 bar; Tраб=550 </t>
    </r>
    <r>
      <rPr>
        <sz val="10"/>
        <rFont val="Calibri"/>
        <family val="2"/>
        <charset val="204"/>
      </rPr>
      <t>˚</t>
    </r>
    <r>
      <rPr>
        <sz val="10"/>
        <rFont val="Arial"/>
        <family val="2"/>
        <charset val="204"/>
      </rPr>
      <t>С</t>
    </r>
  </si>
  <si>
    <t>---</t>
  </si>
  <si>
    <t>СПЕЦИФИКАЦИЯ НА ПРОКАТ И ДРУГИ МАТЕРИАЛИ</t>
  </si>
  <si>
    <t>Обща маса</t>
  </si>
  <si>
    <r>
      <t>Ж</t>
    </r>
    <r>
      <rPr>
        <sz val="10"/>
        <rFont val="Hebar"/>
        <family val="2"/>
        <charset val="204"/>
      </rPr>
      <t xml:space="preserve"> 406,4 х 10</t>
    </r>
  </si>
  <si>
    <t>10CrMo9-10, EN 10216-3</t>
  </si>
  <si>
    <t>към чертежи</t>
  </si>
  <si>
    <t>№ REL-1141-DR-003-TH, REL-1141-DR-004-TH, REL-1141-DR-008-TH</t>
  </si>
  <si>
    <t>ОБЕКТ: ЕЙ И ЕС 3C МАРИЦА ИЗТОК 1 ЕООД</t>
  </si>
  <si>
    <t>REL-1141-DR-007-TH, REL-1141-DR-008, REL-1141-DR-009-TH</t>
  </si>
  <si>
    <r>
      <t xml:space="preserve">Метален прът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</rPr>
      <t>60</t>
    </r>
  </si>
  <si>
    <t>БДС EN 10060</t>
  </si>
  <si>
    <t>БДС EN 10028</t>
  </si>
  <si>
    <r>
      <t>Лт 26, 0,4 x 0,4 = 0.16 m</t>
    </r>
    <r>
      <rPr>
        <vertAlign val="superscript"/>
        <sz val="10"/>
        <rFont val="Arial"/>
        <family val="2"/>
        <charset val="204"/>
      </rPr>
      <t>2</t>
    </r>
  </si>
  <si>
    <r>
      <t xml:space="preserve">Метален прът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</rPr>
      <t>80</t>
    </r>
  </si>
  <si>
    <t>минерална вата WIRED MAT 105, б = 50mm</t>
  </si>
  <si>
    <t>минерална вата WIRED MAT 105, б = 60mm</t>
  </si>
  <si>
    <t>шина 25 х 3 mm</t>
  </si>
  <si>
    <t>REL-1141-DR-003-TH, REL-1141-DR-004, REL-1141-DR-012-TH, REL-1141-DR-012-TH, REL-1141-DR-013-TH</t>
  </si>
  <si>
    <t>DIN 7971</t>
  </si>
  <si>
    <r>
      <t xml:space="preserve">Винт самонарезен цилиндрична глава прав шлиц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</rPr>
      <t>4,2 х 13, кл.4.6</t>
    </r>
  </si>
  <si>
    <t>Болт външен шестостен цяла резба М8 х 30</t>
  </si>
  <si>
    <t>БДС EN 4014</t>
  </si>
  <si>
    <t>Гайка шестостенна М8</t>
  </si>
  <si>
    <t>БДС EN 4032</t>
  </si>
  <si>
    <t>REL-1141-DR-003-TH, REL-1141-DR-004-TH</t>
  </si>
  <si>
    <t>бр</t>
  </si>
  <si>
    <t>REL - 1141 -DR - 015 - TH 4/4</t>
  </si>
  <si>
    <t>REL - 1141 -DR - 015 - TH 3/4</t>
  </si>
  <si>
    <t>REL - 1141 -DR - 015 - TH 2/4</t>
  </si>
  <si>
    <t>REL - 1141 -DR - 015 - TH 1/4</t>
  </si>
  <si>
    <t>REL-1141-DR-017-TH</t>
  </si>
  <si>
    <t xml:space="preserve">Подвеска пружинна g1 </t>
  </si>
  <si>
    <t>Подвеска пружинна g2</t>
  </si>
  <si>
    <t xml:space="preserve">Подвеска пружинна g3 </t>
  </si>
  <si>
    <t xml:space="preserve">Подвеска твърда динамична g2h </t>
  </si>
  <si>
    <t xml:space="preserve">Подвеска пружинна 6а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</si>
</sst>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0.000"/>
    <numFmt numFmtId="165" formatCode="0.0"/>
    <numFmt numFmtId="166" formatCode="#,##0.00_ ;\-#,##0.00\ "/>
    <numFmt numFmtId="167" formatCode="#,##0.000"/>
  </numFmts>
  <fonts count="27">
    <font>
      <sz val="10"/>
      <name val="Hebar"/>
      <charset val="204"/>
    </font>
    <font>
      <b/>
      <sz val="10"/>
      <name val="Hebar"/>
      <charset val="204"/>
    </font>
    <font>
      <sz val="8"/>
      <name val="Hebar"/>
      <family val="2"/>
      <charset val="204"/>
    </font>
    <font>
      <sz val="12"/>
      <name val="Hebar"/>
      <charset val="204"/>
    </font>
    <font>
      <sz val="12"/>
      <name val="Hebar"/>
      <family val="2"/>
      <charset val="204"/>
    </font>
    <font>
      <sz val="10"/>
      <name val="Symbol"/>
      <family val="1"/>
      <charset val="2"/>
    </font>
    <font>
      <sz val="10"/>
      <name val="Hebar"/>
      <family val="2"/>
      <charset val="204"/>
    </font>
    <font>
      <sz val="10"/>
      <name val="Hebar"/>
      <charset val="204"/>
    </font>
    <font>
      <b/>
      <sz val="12"/>
      <name val="Hebar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Hebar"/>
      <family val="2"/>
      <charset val="204"/>
    </font>
    <font>
      <vertAlign val="superscript"/>
      <sz val="10"/>
      <name val="Arial"/>
      <family val="2"/>
      <charset val="204"/>
    </font>
    <font>
      <b/>
      <sz val="8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Calibri"/>
      <family val="2"/>
      <charset val="204"/>
    </font>
    <font>
      <b/>
      <vertAlign val="subscript"/>
      <sz val="10"/>
      <name val="Arial"/>
      <family val="2"/>
      <charset val="204"/>
    </font>
    <font>
      <sz val="9.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04"/>
    </font>
    <font>
      <b/>
      <sz val="9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64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/>
    <xf numFmtId="0" fontId="11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/>
    </xf>
    <xf numFmtId="0" fontId="11" fillId="0" borderId="2" xfId="0" applyFont="1" applyBorder="1" applyAlignment="1">
      <alignment horizontal="centerContinuous"/>
    </xf>
    <xf numFmtId="0" fontId="11" fillId="0" borderId="4" xfId="0" applyFont="1" applyFill="1" applyBorder="1" applyAlignment="1">
      <alignment horizontal="centerContinuous"/>
    </xf>
    <xf numFmtId="0" fontId="9" fillId="0" borderId="0" xfId="0" applyFont="1" applyFill="1"/>
    <xf numFmtId="0" fontId="8" fillId="0" borderId="0" xfId="0" applyFont="1" applyFill="1" applyBorder="1" applyAlignment="1">
      <alignment vertical="justify"/>
    </xf>
    <xf numFmtId="0" fontId="4" fillId="0" borderId="0" xfId="0" applyFont="1" applyFill="1" applyBorder="1" applyAlignment="1">
      <alignment vertical="justify"/>
    </xf>
    <xf numFmtId="0" fontId="8" fillId="0" borderId="0" xfId="0" applyFont="1" applyFill="1" applyBorder="1" applyAlignment="1">
      <alignment vertical="justify" wrapText="1"/>
    </xf>
    <xf numFmtId="0" fontId="4" fillId="0" borderId="0" xfId="0" applyFont="1" applyFill="1" applyBorder="1" applyAlignment="1">
      <alignment vertical="justify" wrapText="1"/>
    </xf>
    <xf numFmtId="0" fontId="4" fillId="0" borderId="0" xfId="0" applyFont="1" applyFill="1" applyAlignment="1"/>
    <xf numFmtId="0" fontId="2" fillId="0" borderId="0" xfId="0" applyFont="1" applyFill="1" applyAlignment="1"/>
    <xf numFmtId="2" fontId="4" fillId="0" borderId="0" xfId="0" applyNumberFormat="1" applyFont="1" applyFill="1" applyBorder="1" applyAlignment="1"/>
    <xf numFmtId="1" fontId="3" fillId="0" borderId="0" xfId="0" applyNumberFormat="1" applyFont="1" applyFill="1" applyBorder="1" applyAlignment="1"/>
    <xf numFmtId="2" fontId="3" fillId="0" borderId="0" xfId="0" applyNumberFormat="1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 applyAlignment="1"/>
    <xf numFmtId="0" fontId="5" fillId="0" borderId="5" xfId="0" applyFont="1" applyFill="1" applyBorder="1" applyAlignment="1">
      <alignment horizontal="center"/>
    </xf>
    <xf numFmtId="0" fontId="3" fillId="0" borderId="0" xfId="0" applyFont="1" applyFill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12" fillId="0" borderId="7" xfId="0" applyFont="1" applyFill="1" applyBorder="1" applyAlignment="1">
      <alignment horizontal="centerContinuous" vertical="top" wrapText="1"/>
    </xf>
    <xf numFmtId="0" fontId="11" fillId="0" borderId="7" xfId="0" applyFont="1" applyFill="1" applyBorder="1" applyAlignment="1">
      <alignment horizontal="centerContinuous"/>
    </xf>
    <xf numFmtId="0" fontId="11" fillId="0" borderId="7" xfId="0" applyFont="1" applyFill="1" applyBorder="1" applyAlignment="1">
      <alignment horizontal="centerContinuous" vertical="justify"/>
    </xf>
    <xf numFmtId="0" fontId="11" fillId="0" borderId="0" xfId="0" applyFont="1" applyFill="1" applyBorder="1"/>
    <xf numFmtId="0" fontId="11" fillId="0" borderId="0" xfId="0" applyFont="1" applyFill="1"/>
    <xf numFmtId="0" fontId="9" fillId="0" borderId="6" xfId="0" applyFont="1" applyFill="1" applyBorder="1" applyAlignment="1">
      <alignment horizontal="centerContinuous" wrapText="1"/>
    </xf>
    <xf numFmtId="0" fontId="11" fillId="0" borderId="6" xfId="0" applyFont="1" applyFill="1" applyBorder="1" applyAlignment="1">
      <alignment horizontal="centerContinuous"/>
    </xf>
    <xf numFmtId="0" fontId="9" fillId="0" borderId="0" xfId="0" applyFont="1" applyFill="1" applyBorder="1"/>
    <xf numFmtId="0" fontId="10" fillId="0" borderId="0" xfId="0" applyFont="1" applyFill="1" applyBorder="1"/>
    <xf numFmtId="0" fontId="10" fillId="0" borderId="0" xfId="0" applyFont="1" applyFill="1"/>
    <xf numFmtId="0" fontId="9" fillId="0" borderId="2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Alignment="1">
      <alignment vertical="top" wrapText="1"/>
    </xf>
    <xf numFmtId="0" fontId="12" fillId="0" borderId="7" xfId="0" applyFont="1" applyFill="1" applyBorder="1" applyAlignment="1">
      <alignment horizontal="centerContinuous" vertical="justify"/>
    </xf>
    <xf numFmtId="0" fontId="9" fillId="0" borderId="6" xfId="0" applyFont="1" applyFill="1" applyBorder="1" applyAlignment="1">
      <alignment horizontal="centerContinuous"/>
    </xf>
    <xf numFmtId="2" fontId="9" fillId="0" borderId="1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Continuous" vertical="justify" wrapText="1"/>
    </xf>
    <xf numFmtId="0" fontId="9" fillId="0" borderId="7" xfId="0" applyFont="1" applyFill="1" applyBorder="1" applyAlignment="1">
      <alignment horizontal="centerContinuous"/>
    </xf>
    <xf numFmtId="0" fontId="11" fillId="0" borderId="7" xfId="0" applyFont="1" applyFill="1" applyBorder="1" applyAlignment="1">
      <alignment horizontal="centerContinuous" vertical="justify" wrapText="1"/>
    </xf>
    <xf numFmtId="0" fontId="5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4" fillId="0" borderId="0" xfId="0" applyFont="1" applyFill="1" applyBorder="1" applyAlignment="1"/>
    <xf numFmtId="0" fontId="1" fillId="0" borderId="0" xfId="0" applyFont="1" applyFill="1" applyAlignment="1"/>
    <xf numFmtId="0" fontId="13" fillId="0" borderId="0" xfId="0" applyFont="1" applyFill="1"/>
    <xf numFmtId="0" fontId="10" fillId="0" borderId="0" xfId="0" applyFont="1" applyFill="1" applyAlignment="1">
      <alignment wrapText="1"/>
    </xf>
    <xf numFmtId="0" fontId="16" fillId="0" borderId="1" xfId="0" applyFont="1" applyFill="1" applyBorder="1" applyAlignment="1">
      <alignment horizontal="centerContinuous"/>
    </xf>
    <xf numFmtId="0" fontId="17" fillId="0" borderId="3" xfId="0" applyFont="1" applyFill="1" applyBorder="1" applyAlignment="1">
      <alignment horizontal="centerContinuous"/>
    </xf>
    <xf numFmtId="2" fontId="17" fillId="0" borderId="2" xfId="0" applyNumberFormat="1" applyFont="1" applyFill="1" applyBorder="1" applyAlignment="1">
      <alignment horizontal="centerContinuous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Continuous"/>
    </xf>
    <xf numFmtId="0" fontId="17" fillId="0" borderId="0" xfId="0" applyFont="1" applyFill="1"/>
    <xf numFmtId="0" fontId="18" fillId="0" borderId="0" xfId="0" applyFont="1" applyFill="1"/>
    <xf numFmtId="0" fontId="18" fillId="0" borderId="3" xfId="0" applyFont="1" applyFill="1" applyBorder="1" applyAlignment="1">
      <alignment horizontal="center" wrapText="1"/>
    </xf>
    <xf numFmtId="0" fontId="18" fillId="0" borderId="0" xfId="0" applyFont="1" applyFill="1" applyAlignment="1">
      <alignment wrapText="1"/>
    </xf>
    <xf numFmtId="2" fontId="17" fillId="0" borderId="5" xfId="0" applyNumberFormat="1" applyFont="1" applyFill="1" applyBorder="1" applyAlignment="1">
      <alignment horizontal="centerContinuous"/>
    </xf>
    <xf numFmtId="0" fontId="13" fillId="0" borderId="7" xfId="0" applyFont="1" applyFill="1" applyBorder="1" applyAlignment="1">
      <alignment horizontal="centerContinuous"/>
    </xf>
    <xf numFmtId="0" fontId="13" fillId="0" borderId="6" xfId="0" applyFont="1" applyFill="1" applyBorder="1" applyAlignment="1">
      <alignment horizontal="centerContinuous"/>
    </xf>
    <xf numFmtId="9" fontId="10" fillId="0" borderId="3" xfId="0" applyNumberFormat="1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Continuous" vertical="center"/>
    </xf>
    <xf numFmtId="0" fontId="18" fillId="0" borderId="7" xfId="0" applyFont="1" applyFill="1" applyBorder="1" applyAlignment="1">
      <alignment horizontal="centerContinuous" vertical="center"/>
    </xf>
    <xf numFmtId="166" fontId="17" fillId="0" borderId="3" xfId="1" applyNumberFormat="1" applyFont="1" applyFill="1" applyBorder="1" applyAlignment="1">
      <alignment horizontal="right"/>
    </xf>
    <xf numFmtId="0" fontId="22" fillId="0" borderId="5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4" fontId="24" fillId="0" borderId="3" xfId="0" applyNumberFormat="1" applyFont="1" applyFill="1" applyBorder="1" applyAlignment="1">
      <alignment horizontal="center"/>
    </xf>
    <xf numFmtId="0" fontId="23" fillId="0" borderId="6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Continuous" vertical="center"/>
    </xf>
    <xf numFmtId="0" fontId="13" fillId="0" borderId="4" xfId="0" applyFont="1" applyFill="1" applyBorder="1" applyAlignment="1">
      <alignment horizontal="centerContinuous" vertical="center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/>
    </xf>
    <xf numFmtId="0" fontId="18" fillId="0" borderId="10" xfId="0" applyFont="1" applyFill="1" applyBorder="1" applyAlignment="1">
      <alignment horizontal="center"/>
    </xf>
    <xf numFmtId="1" fontId="9" fillId="0" borderId="10" xfId="0" applyNumberFormat="1" applyFont="1" applyFill="1" applyBorder="1" applyAlignment="1">
      <alignment horizontal="center"/>
    </xf>
    <xf numFmtId="2" fontId="9" fillId="0" borderId="10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2" fontId="18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/>
    </xf>
    <xf numFmtId="0" fontId="18" fillId="0" borderId="11" xfId="0" applyFont="1" applyFill="1" applyBorder="1" applyAlignment="1">
      <alignment horizontal="center"/>
    </xf>
    <xf numFmtId="1" fontId="9" fillId="0" borderId="11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/>
    </xf>
    <xf numFmtId="2" fontId="18" fillId="0" borderId="11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/>
    </xf>
    <xf numFmtId="165" fontId="9" fillId="0" borderId="11" xfId="0" applyNumberFormat="1" applyFont="1" applyFill="1" applyBorder="1" applyAlignment="1">
      <alignment horizontal="center"/>
    </xf>
    <xf numFmtId="0" fontId="18" fillId="0" borderId="11" xfId="0" applyFont="1" applyFill="1" applyBorder="1" applyAlignment="1">
      <alignment vertical="center"/>
    </xf>
    <xf numFmtId="0" fontId="9" fillId="0" borderId="11" xfId="0" applyFont="1" applyFill="1" applyBorder="1"/>
    <xf numFmtId="0" fontId="9" fillId="0" borderId="7" xfId="0" applyFont="1" applyFill="1" applyBorder="1" applyAlignment="1">
      <alignment horizontal="centerContinuous" vertical="center"/>
    </xf>
    <xf numFmtId="0" fontId="11" fillId="0" borderId="7" xfId="0" applyFont="1" applyFill="1" applyBorder="1" applyAlignment="1">
      <alignment horizontal="centerContinuous" vertical="center"/>
    </xf>
    <xf numFmtId="0" fontId="0" fillId="0" borderId="0" xfId="0" applyAlignment="1">
      <alignment wrapText="1"/>
    </xf>
    <xf numFmtId="3" fontId="9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3" fontId="17" fillId="0" borderId="3" xfId="0" applyNumberFormat="1" applyFont="1" applyBorder="1" applyAlignment="1">
      <alignment horizontal="center"/>
    </xf>
    <xf numFmtId="0" fontId="12" fillId="0" borderId="7" xfId="0" applyFont="1" applyFill="1" applyBorder="1" applyAlignment="1">
      <alignment horizontal="centerContinuous" vertical="center"/>
    </xf>
    <xf numFmtId="4" fontId="17" fillId="0" borderId="3" xfId="0" applyNumberFormat="1" applyFont="1" applyBorder="1" applyAlignment="1">
      <alignment horizontal="right"/>
    </xf>
    <xf numFmtId="0" fontId="18" fillId="0" borderId="3" xfId="0" applyFont="1" applyFill="1" applyBorder="1" applyAlignment="1">
      <alignment horizontal="centerContinuous"/>
    </xf>
    <xf numFmtId="0" fontId="18" fillId="0" borderId="0" xfId="0" applyFont="1" applyFill="1" applyAlignment="1">
      <alignment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vertical="center"/>
    </xf>
    <xf numFmtId="0" fontId="18" fillId="0" borderId="3" xfId="0" applyFont="1" applyFill="1" applyBorder="1" applyAlignment="1">
      <alignment horizontal="center"/>
    </xf>
    <xf numFmtId="1" fontId="18" fillId="0" borderId="3" xfId="0" applyNumberFormat="1" applyFont="1" applyFill="1" applyBorder="1" applyAlignment="1">
      <alignment horizontal="right" vertical="center"/>
    </xf>
    <xf numFmtId="1" fontId="18" fillId="0" borderId="3" xfId="0" applyNumberFormat="1" applyFont="1" applyFill="1" applyBorder="1" applyAlignment="1">
      <alignment horizontal="right"/>
    </xf>
    <xf numFmtId="1" fontId="17" fillId="0" borderId="3" xfId="0" applyNumberFormat="1" applyFont="1" applyFill="1" applyBorder="1" applyAlignment="1">
      <alignment horizontal="right" vertical="center" wrapText="1"/>
    </xf>
    <xf numFmtId="0" fontId="18" fillId="0" borderId="2" xfId="0" applyFont="1" applyFill="1" applyBorder="1"/>
    <xf numFmtId="0" fontId="17" fillId="0" borderId="5" xfId="0" applyFont="1" applyFill="1" applyBorder="1" applyAlignment="1">
      <alignment horizontal="centerContinuous"/>
    </xf>
    <xf numFmtId="0" fontId="17" fillId="0" borderId="5" xfId="0" applyFont="1" applyFill="1" applyBorder="1" applyAlignment="1">
      <alignment horizontal="centerContinuous" vertical="center" wrapText="1"/>
    </xf>
    <xf numFmtId="2" fontId="17" fillId="0" borderId="4" xfId="0" applyNumberFormat="1" applyFont="1" applyFill="1" applyBorder="1" applyAlignment="1">
      <alignment horizontal="right"/>
    </xf>
    <xf numFmtId="2" fontId="23" fillId="0" borderId="3" xfId="0" applyNumberFormat="1" applyFont="1" applyFill="1" applyBorder="1" applyAlignment="1">
      <alignment horizontal="right"/>
    </xf>
    <xf numFmtId="1" fontId="9" fillId="0" borderId="18" xfId="0" applyNumberFormat="1" applyFont="1" applyFill="1" applyBorder="1" applyAlignment="1">
      <alignment horizontal="center"/>
    </xf>
    <xf numFmtId="2" fontId="18" fillId="0" borderId="18" xfId="0" applyNumberFormat="1" applyFont="1" applyFill="1" applyBorder="1" applyAlignment="1">
      <alignment horizontal="center" vertical="center"/>
    </xf>
    <xf numFmtId="0" fontId="9" fillId="0" borderId="3" xfId="0" applyFont="1" applyFill="1" applyBorder="1"/>
    <xf numFmtId="0" fontId="9" fillId="0" borderId="2" xfId="0" applyFont="1" applyBorder="1"/>
    <xf numFmtId="0" fontId="17" fillId="0" borderId="5" xfId="0" applyFont="1" applyBorder="1" applyAlignment="1">
      <alignment horizontal="centerContinuous"/>
    </xf>
    <xf numFmtId="2" fontId="17" fillId="0" borderId="4" xfId="0" applyNumberFormat="1" applyFont="1" applyBorder="1" applyAlignment="1">
      <alignment horizontal="right"/>
    </xf>
    <xf numFmtId="0" fontId="0" fillId="0" borderId="2" xfId="0" applyBorder="1"/>
    <xf numFmtId="3" fontId="17" fillId="0" borderId="5" xfId="0" applyNumberFormat="1" applyFont="1" applyBorder="1" applyAlignment="1">
      <alignment horizontal="centerContinuous"/>
    </xf>
    <xf numFmtId="0" fontId="18" fillId="0" borderId="1" xfId="0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18" fillId="0" borderId="7" xfId="0" applyFont="1" applyBorder="1"/>
    <xf numFmtId="0" fontId="18" fillId="0" borderId="1" xfId="0" applyFont="1" applyBorder="1"/>
    <xf numFmtId="2" fontId="3" fillId="0" borderId="0" xfId="0" applyNumberFormat="1" applyFont="1" applyFill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0" fontId="9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167" fontId="9" fillId="0" borderId="6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Continuous"/>
    </xf>
    <xf numFmtId="165" fontId="9" fillId="0" borderId="11" xfId="0" quotePrefix="1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17" fillId="0" borderId="1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 vertical="center"/>
    </xf>
    <xf numFmtId="2" fontId="13" fillId="0" borderId="4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2" fontId="13" fillId="0" borderId="6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right"/>
    </xf>
    <xf numFmtId="2" fontId="17" fillId="0" borderId="3" xfId="0" applyNumberFormat="1" applyFont="1" applyFill="1" applyBorder="1" applyAlignment="1">
      <alignment horizontal="centerContinuous"/>
    </xf>
    <xf numFmtId="2" fontId="17" fillId="0" borderId="3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left" vertical="justify"/>
    </xf>
    <xf numFmtId="0" fontId="9" fillId="0" borderId="0" xfId="0" applyFont="1" applyFill="1" applyBorder="1" applyAlignment="1">
      <alignment horizontal="left" vertical="justify"/>
    </xf>
    <xf numFmtId="0" fontId="9" fillId="0" borderId="19" xfId="0" applyFont="1" applyFill="1" applyBorder="1" applyAlignment="1">
      <alignment horizontal="left" vertical="justify"/>
    </xf>
    <xf numFmtId="0" fontId="18" fillId="0" borderId="0" xfId="0" applyFont="1" applyFill="1" applyBorder="1" applyAlignment="1">
      <alignment horizontal="centerContinuous" vertical="center"/>
    </xf>
    <xf numFmtId="0" fontId="18" fillId="0" borderId="19" xfId="0" applyFont="1" applyFill="1" applyBorder="1" applyAlignment="1">
      <alignment horizontal="centerContinuous" vertical="center"/>
    </xf>
    <xf numFmtId="0" fontId="18" fillId="0" borderId="12" xfId="0" applyFont="1" applyFill="1" applyBorder="1" applyAlignment="1">
      <alignment horizontal="centerContinuous" vertical="center"/>
    </xf>
    <xf numFmtId="0" fontId="9" fillId="0" borderId="12" xfId="0" applyFont="1" applyFill="1" applyBorder="1" applyAlignment="1">
      <alignment horizontal="centerContinuous" vertical="center" wrapText="1"/>
    </xf>
    <xf numFmtId="0" fontId="11" fillId="0" borderId="0" xfId="0" applyFont="1" applyFill="1" applyBorder="1" applyAlignment="1">
      <alignment horizontal="centerContinuous" vertical="center" wrapText="1"/>
    </xf>
    <xf numFmtId="0" fontId="11" fillId="0" borderId="19" xfId="0" applyFont="1" applyFill="1" applyBorder="1" applyAlignment="1">
      <alignment horizontal="centerContinuous" vertical="center" wrapText="1"/>
    </xf>
    <xf numFmtId="0" fontId="9" fillId="0" borderId="12" xfId="0" applyFont="1" applyFill="1" applyBorder="1" applyAlignment="1">
      <alignment horizontal="centerContinuous" vertical="justify" wrapText="1"/>
    </xf>
    <xf numFmtId="0" fontId="9" fillId="0" borderId="0" xfId="0" applyFont="1" applyFill="1" applyBorder="1" applyAlignment="1">
      <alignment horizontal="centerContinuous"/>
    </xf>
    <xf numFmtId="2" fontId="11" fillId="0" borderId="0" xfId="0" applyNumberFormat="1" applyFont="1" applyFill="1" applyBorder="1" applyAlignment="1">
      <alignment horizontal="centerContinuous"/>
    </xf>
    <xf numFmtId="0" fontId="11" fillId="0" borderId="0" xfId="0" applyFont="1" applyFill="1" applyBorder="1" applyAlignment="1">
      <alignment horizontal="centerContinuous"/>
    </xf>
    <xf numFmtId="0" fontId="11" fillId="0" borderId="19" xfId="0" applyFont="1" applyFill="1" applyBorder="1" applyAlignment="1">
      <alignment horizontal="centerContinuous"/>
    </xf>
    <xf numFmtId="0" fontId="9" fillId="0" borderId="0" xfId="0" applyFont="1" applyFill="1" applyBorder="1" applyAlignment="1">
      <alignment horizontal="centerContinuous" vertical="center"/>
    </xf>
    <xf numFmtId="0" fontId="11" fillId="0" borderId="19" xfId="0" applyFont="1" applyFill="1" applyBorder="1" applyAlignment="1">
      <alignment horizontal="centerContinuous" vertical="center"/>
    </xf>
    <xf numFmtId="0" fontId="9" fillId="0" borderId="1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Continuous" vertical="center"/>
    </xf>
    <xf numFmtId="0" fontId="18" fillId="0" borderId="7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/>
    </xf>
    <xf numFmtId="4" fontId="9" fillId="0" borderId="6" xfId="0" applyNumberFormat="1" applyFont="1" applyBorder="1" applyAlignment="1">
      <alignment horizontal="center"/>
    </xf>
    <xf numFmtId="0" fontId="26" fillId="0" borderId="3" xfId="0" applyFont="1" applyBorder="1" applyAlignment="1">
      <alignment horizontal="justify" vertical="center" wrapText="1"/>
    </xf>
    <xf numFmtId="0" fontId="26" fillId="0" borderId="6" xfId="0" applyFont="1" applyBorder="1" applyAlignment="1">
      <alignment horizontal="justify" vertical="center" wrapText="1"/>
    </xf>
    <xf numFmtId="0" fontId="9" fillId="0" borderId="15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horizontal="center" vertical="justify"/>
    </xf>
    <xf numFmtId="0" fontId="9" fillId="0" borderId="19" xfId="0" applyFont="1" applyFill="1" applyBorder="1" applyAlignment="1">
      <alignment horizontal="center" vertical="justify"/>
    </xf>
    <xf numFmtId="0" fontId="18" fillId="0" borderId="17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18" fillId="0" borderId="17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9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center" vertical="justify" wrapText="1"/>
    </xf>
    <xf numFmtId="0" fontId="18" fillId="0" borderId="0" xfId="0" applyFont="1" applyFill="1" applyBorder="1" applyAlignment="1">
      <alignment horizontal="center" vertical="justify" wrapText="1"/>
    </xf>
    <xf numFmtId="0" fontId="18" fillId="0" borderId="19" xfId="0" applyFont="1" applyFill="1" applyBorder="1" applyAlignment="1">
      <alignment horizontal="center" vertical="justify" wrapText="1"/>
    </xf>
    <xf numFmtId="0" fontId="9" fillId="0" borderId="15" xfId="0" applyFont="1" applyFill="1" applyBorder="1" applyAlignment="1">
      <alignment horizontal="left" vertical="justify" wrapText="1"/>
    </xf>
    <xf numFmtId="0" fontId="9" fillId="0" borderId="13" xfId="0" applyFont="1" applyFill="1" applyBorder="1" applyAlignment="1">
      <alignment horizontal="left" vertical="justify" wrapText="1"/>
    </xf>
    <xf numFmtId="0" fontId="9" fillId="0" borderId="8" xfId="0" applyFont="1" applyFill="1" applyBorder="1" applyAlignment="1">
      <alignment horizontal="left" vertical="justify" wrapText="1"/>
    </xf>
    <xf numFmtId="0" fontId="9" fillId="0" borderId="17" xfId="0" applyFont="1" applyFill="1" applyBorder="1" applyAlignment="1">
      <alignment horizontal="left" vertical="justify" wrapText="1"/>
    </xf>
    <xf numFmtId="0" fontId="9" fillId="0" borderId="14" xfId="0" applyFont="1" applyFill="1" applyBorder="1" applyAlignment="1">
      <alignment horizontal="left" vertical="justify" wrapText="1"/>
    </xf>
    <xf numFmtId="0" fontId="9" fillId="0" borderId="9" xfId="0" applyFont="1" applyFill="1" applyBorder="1" applyAlignment="1">
      <alignment horizontal="left" vertical="justify" wrapText="1"/>
    </xf>
    <xf numFmtId="0" fontId="17" fillId="0" borderId="2" xfId="0" applyFont="1" applyBorder="1" applyAlignment="1">
      <alignment horizontal="right"/>
    </xf>
    <xf numFmtId="0" fontId="0" fillId="0" borderId="4" xfId="0" applyBorder="1" applyAlignment="1"/>
    <xf numFmtId="0" fontId="9" fillId="0" borderId="17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5"/>
  <sheetViews>
    <sheetView view="pageLayout" zoomScaleNormal="110" workbookViewId="0">
      <selection activeCell="D5" sqref="D5"/>
    </sheetView>
  </sheetViews>
  <sheetFormatPr defaultColWidth="8.6640625" defaultRowHeight="15"/>
  <cols>
    <col min="1" max="1" width="5" style="1" customWidth="1"/>
    <col min="2" max="3" width="15.44140625" style="1" customWidth="1"/>
    <col min="4" max="4" width="28.109375" style="1" customWidth="1"/>
    <col min="5" max="6" width="6.5546875" style="1" customWidth="1"/>
    <col min="7" max="7" width="7.6640625" style="1" customWidth="1"/>
    <col min="8" max="8" width="6.5546875" style="1" customWidth="1"/>
    <col min="9" max="9" width="9.6640625" style="1" customWidth="1"/>
    <col min="10" max="10" width="16" style="1" customWidth="1"/>
    <col min="11" max="11" width="8.6640625" style="29" customWidth="1"/>
    <col min="12" max="12" width="8.6640625" style="20" customWidth="1"/>
    <col min="13" max="13" width="9.5546875" style="29" customWidth="1"/>
    <col min="14" max="14" width="8.6640625" style="20" customWidth="1"/>
    <col min="15" max="15" width="8.6640625" style="29" customWidth="1"/>
    <col min="16" max="16384" width="8.6640625" style="31"/>
  </cols>
  <sheetData>
    <row r="1" spans="1:49" s="20" customFormat="1" ht="15.6">
      <c r="A1" s="47" t="s">
        <v>19</v>
      </c>
      <c r="B1" s="33"/>
      <c r="C1" s="34"/>
      <c r="D1" s="34"/>
      <c r="E1" s="217" t="s">
        <v>82</v>
      </c>
      <c r="F1" s="218"/>
      <c r="G1" s="218"/>
      <c r="H1" s="218"/>
      <c r="I1" s="218"/>
      <c r="J1" s="219"/>
      <c r="K1" s="16"/>
      <c r="L1" s="3"/>
      <c r="M1" s="17"/>
      <c r="N1" s="17"/>
      <c r="O1" s="17"/>
      <c r="P1" s="17"/>
      <c r="Q1" s="3"/>
      <c r="R1" s="3"/>
      <c r="S1" s="3"/>
      <c r="T1" s="3"/>
      <c r="U1" s="3"/>
      <c r="V1" s="18"/>
      <c r="W1" s="3"/>
      <c r="X1" s="19"/>
      <c r="Y1" s="17"/>
      <c r="Z1" s="3"/>
      <c r="AA1" s="3"/>
      <c r="AB1" s="3"/>
      <c r="AC1" s="3"/>
      <c r="AD1" s="3"/>
      <c r="AE1" s="18"/>
      <c r="AF1" s="3"/>
      <c r="AG1" s="19"/>
      <c r="AH1" s="17"/>
      <c r="AI1" s="17"/>
      <c r="AJ1" s="3"/>
      <c r="AK1" s="3"/>
      <c r="AL1" s="3"/>
      <c r="AM1" s="3"/>
      <c r="AN1" s="3"/>
      <c r="AO1" s="19"/>
      <c r="AP1" s="3"/>
      <c r="AQ1" s="19"/>
      <c r="AR1" s="17"/>
      <c r="AS1" s="3"/>
      <c r="AT1" s="3"/>
      <c r="AU1" s="3"/>
      <c r="AV1" s="3"/>
      <c r="AW1" s="3"/>
    </row>
    <row r="2" spans="1:49" s="20" customFormat="1">
      <c r="A2" s="223" t="s">
        <v>80</v>
      </c>
      <c r="B2" s="224"/>
      <c r="C2" s="224"/>
      <c r="D2" s="225"/>
      <c r="E2" s="191"/>
      <c r="F2" s="192"/>
      <c r="G2" s="192"/>
      <c r="H2" s="192"/>
      <c r="I2" s="192"/>
      <c r="J2" s="193"/>
      <c r="K2" s="17"/>
      <c r="L2" s="3"/>
      <c r="M2" s="17"/>
      <c r="N2" s="17"/>
      <c r="O2" s="17"/>
      <c r="P2" s="17"/>
      <c r="Q2" s="3"/>
      <c r="R2" s="3"/>
      <c r="S2" s="3"/>
      <c r="T2" s="3"/>
      <c r="U2" s="3"/>
      <c r="V2" s="19"/>
      <c r="W2" s="3"/>
      <c r="X2" s="19"/>
      <c r="Y2" s="17"/>
      <c r="Z2" s="3"/>
      <c r="AA2" s="3"/>
      <c r="AB2" s="3"/>
      <c r="AC2" s="3"/>
      <c r="AD2" s="3"/>
      <c r="AE2" s="19"/>
      <c r="AF2" s="3"/>
      <c r="AG2" s="19"/>
      <c r="AH2" s="17"/>
      <c r="AI2" s="17"/>
      <c r="AJ2" s="3"/>
      <c r="AK2" s="3"/>
      <c r="AL2" s="3"/>
      <c r="AM2" s="3"/>
      <c r="AN2" s="3"/>
      <c r="AO2" s="19"/>
      <c r="AP2" s="3"/>
      <c r="AQ2" s="19"/>
      <c r="AR2" s="17"/>
      <c r="AS2" s="3"/>
      <c r="AT2" s="3"/>
      <c r="AU2" s="3"/>
      <c r="AV2" s="3"/>
      <c r="AW2" s="3"/>
    </row>
    <row r="3" spans="1:49" ht="15.6" thickBot="1">
      <c r="A3" s="37" t="s">
        <v>81</v>
      </c>
      <c r="B3" s="48"/>
      <c r="C3" s="38"/>
      <c r="D3" s="38"/>
      <c r="E3" s="220" t="s">
        <v>25</v>
      </c>
      <c r="F3" s="221"/>
      <c r="G3" s="221"/>
      <c r="H3" s="221"/>
      <c r="I3" s="221"/>
      <c r="J3" s="222"/>
      <c r="K3" s="2"/>
      <c r="L3" s="30"/>
      <c r="M3" s="2"/>
      <c r="N3" s="3"/>
      <c r="O3" s="2"/>
      <c r="P3" s="2"/>
      <c r="Q3" s="2"/>
      <c r="R3" s="2"/>
      <c r="S3" s="2"/>
      <c r="T3" s="2"/>
      <c r="U3" s="2"/>
      <c r="V3" s="2"/>
      <c r="W3" s="3"/>
      <c r="X3" s="2"/>
      <c r="Y3" s="2"/>
      <c r="Z3" s="2"/>
      <c r="AA3" s="2"/>
      <c r="AB3" s="2"/>
      <c r="AC3" s="2"/>
      <c r="AD3" s="2"/>
      <c r="AE3" s="2"/>
      <c r="AF3" s="30"/>
      <c r="AG3" s="2"/>
      <c r="AH3" s="2"/>
      <c r="AI3" s="2"/>
      <c r="AJ3" s="2"/>
      <c r="AK3" s="2"/>
      <c r="AL3" s="2"/>
      <c r="AM3" s="2"/>
      <c r="AN3" s="2"/>
      <c r="AO3" s="2"/>
      <c r="AP3" s="3"/>
      <c r="AQ3" s="2"/>
      <c r="AR3" s="2"/>
      <c r="AS3" s="2"/>
      <c r="AT3" s="2"/>
      <c r="AU3" s="2"/>
      <c r="AV3" s="2"/>
      <c r="AW3" s="2"/>
    </row>
    <row r="4" spans="1:49" s="67" customFormat="1" ht="15" customHeight="1" thickBot="1">
      <c r="A4" s="59" t="s">
        <v>22</v>
      </c>
      <c r="B4" s="58" t="s">
        <v>7</v>
      </c>
      <c r="C4" s="59" t="s">
        <v>8</v>
      </c>
      <c r="D4" s="59" t="s">
        <v>9</v>
      </c>
      <c r="E4" s="91" t="s">
        <v>31</v>
      </c>
      <c r="F4" s="91"/>
      <c r="G4" s="91"/>
      <c r="H4" s="60" t="s">
        <v>0</v>
      </c>
      <c r="I4" s="61" t="s">
        <v>10</v>
      </c>
      <c r="J4" s="59" t="s">
        <v>1</v>
      </c>
      <c r="K4" s="65"/>
      <c r="L4" s="66"/>
      <c r="M4" s="65"/>
      <c r="N4" s="66"/>
      <c r="O4" s="65"/>
      <c r="P4" s="65"/>
      <c r="Q4" s="65"/>
      <c r="R4" s="65"/>
      <c r="S4" s="65"/>
      <c r="T4" s="65"/>
      <c r="U4" s="65"/>
      <c r="V4" s="65"/>
      <c r="W4" s="66"/>
      <c r="X4" s="65"/>
      <c r="Y4" s="65"/>
      <c r="Z4" s="65"/>
      <c r="AA4" s="65"/>
      <c r="AB4" s="65"/>
      <c r="AC4" s="65"/>
      <c r="AD4" s="65"/>
      <c r="AE4" s="65"/>
      <c r="AF4" s="66"/>
      <c r="AG4" s="65"/>
      <c r="AH4" s="65"/>
      <c r="AI4" s="65"/>
      <c r="AJ4" s="65"/>
      <c r="AK4" s="65"/>
      <c r="AL4" s="65"/>
      <c r="AM4" s="65"/>
      <c r="AN4" s="65"/>
      <c r="AO4" s="65"/>
      <c r="AP4" s="66"/>
      <c r="AQ4" s="65"/>
      <c r="AR4" s="65"/>
      <c r="AS4" s="65"/>
      <c r="AT4" s="65"/>
      <c r="AU4" s="65"/>
      <c r="AV4" s="65"/>
      <c r="AW4" s="65"/>
    </row>
    <row r="5" spans="1:49" s="67" customFormat="1" ht="15" customHeight="1" thickBot="1">
      <c r="A5" s="63" t="s">
        <v>2</v>
      </c>
      <c r="B5" s="62"/>
      <c r="C5" s="63" t="s">
        <v>12</v>
      </c>
      <c r="D5" s="63"/>
      <c r="E5" s="92" t="s">
        <v>32</v>
      </c>
      <c r="F5" s="92"/>
      <c r="G5" s="92"/>
      <c r="H5" s="63" t="s">
        <v>18</v>
      </c>
      <c r="I5" s="63" t="s">
        <v>3</v>
      </c>
      <c r="J5" s="63" t="s">
        <v>4</v>
      </c>
      <c r="K5" s="65"/>
      <c r="L5" s="66"/>
      <c r="M5" s="65"/>
      <c r="N5" s="66"/>
      <c r="O5" s="65"/>
      <c r="P5" s="65"/>
      <c r="Q5" s="65"/>
      <c r="R5" s="65"/>
      <c r="S5" s="65"/>
      <c r="T5" s="65"/>
      <c r="U5" s="65"/>
      <c r="V5" s="65"/>
      <c r="W5" s="66"/>
      <c r="X5" s="65"/>
      <c r="Y5" s="65"/>
      <c r="Z5" s="65"/>
      <c r="AA5" s="65"/>
      <c r="AB5" s="65"/>
      <c r="AC5" s="65"/>
      <c r="AD5" s="65"/>
      <c r="AE5" s="65"/>
      <c r="AF5" s="66"/>
      <c r="AG5" s="65"/>
      <c r="AH5" s="65"/>
      <c r="AI5" s="65"/>
      <c r="AJ5" s="65"/>
      <c r="AK5" s="65"/>
      <c r="AL5" s="65"/>
      <c r="AM5" s="65"/>
      <c r="AN5" s="65"/>
      <c r="AO5" s="65"/>
      <c r="AP5" s="66"/>
      <c r="AQ5" s="65"/>
      <c r="AR5" s="65"/>
      <c r="AS5" s="65"/>
      <c r="AT5" s="65"/>
      <c r="AU5" s="65"/>
      <c r="AV5" s="65"/>
      <c r="AW5" s="65"/>
    </row>
    <row r="6" spans="1:49" s="21" customFormat="1" ht="12" customHeight="1" thickBot="1">
      <c r="A6" s="9">
        <v>1</v>
      </c>
      <c r="B6" s="9">
        <v>2</v>
      </c>
      <c r="C6" s="9">
        <v>3</v>
      </c>
      <c r="D6" s="9">
        <v>4</v>
      </c>
      <c r="E6" s="9" t="s">
        <v>34</v>
      </c>
      <c r="F6" s="93">
        <v>0.1</v>
      </c>
      <c r="G6" s="9" t="s">
        <v>33</v>
      </c>
      <c r="H6" s="9">
        <v>7</v>
      </c>
      <c r="I6" s="9">
        <v>8</v>
      </c>
      <c r="J6" s="9">
        <v>10</v>
      </c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</row>
    <row r="7" spans="1:49" ht="15" customHeight="1">
      <c r="A7" s="4">
        <f>1</f>
        <v>1</v>
      </c>
      <c r="B7" s="54" t="s">
        <v>69</v>
      </c>
      <c r="C7" s="4" t="s">
        <v>29</v>
      </c>
      <c r="D7" s="4" t="s">
        <v>30</v>
      </c>
      <c r="E7" s="49">
        <f>(0.96+599+902+1542+96+96+6588+246+111+250+517+517+1707+1707+1568+1580+1260+4096+96+96+4713+246+485+759+110+110+90+90+155+155)/1000</f>
        <v>30.487959999999998</v>
      </c>
      <c r="F7" s="49">
        <f>E7*1.1</f>
        <v>33.536755999999997</v>
      </c>
      <c r="G7" s="49">
        <v>36</v>
      </c>
      <c r="H7" s="49">
        <v>11.2</v>
      </c>
      <c r="I7" s="49">
        <f>H7*G7</f>
        <v>403.2</v>
      </c>
      <c r="J7" s="4"/>
      <c r="K7" s="2"/>
      <c r="L7" s="3"/>
      <c r="M7" s="22"/>
      <c r="N7" s="3"/>
      <c r="O7" s="2"/>
      <c r="P7" s="2"/>
      <c r="Q7" s="23"/>
      <c r="R7" s="24"/>
      <c r="S7" s="24"/>
      <c r="T7" s="2"/>
      <c r="U7" s="2"/>
      <c r="V7" s="25"/>
      <c r="W7" s="26"/>
      <c r="X7" s="3"/>
      <c r="Y7" s="2"/>
      <c r="Z7" s="23"/>
      <c r="AA7" s="27"/>
      <c r="AB7" s="24"/>
      <c r="AC7" s="2"/>
      <c r="AD7" s="2"/>
      <c r="AE7" s="2"/>
      <c r="AF7" s="3"/>
      <c r="AG7" s="3"/>
      <c r="AH7" s="2"/>
      <c r="AI7" s="2"/>
      <c r="AJ7" s="23"/>
      <c r="AK7" s="27"/>
      <c r="AL7" s="27"/>
      <c r="AM7" s="2"/>
      <c r="AN7" s="2"/>
      <c r="AO7" s="2"/>
      <c r="AP7" s="3"/>
      <c r="AQ7" s="3"/>
      <c r="AR7" s="2"/>
      <c r="AS7" s="23"/>
      <c r="AT7" s="24"/>
      <c r="AU7" s="24"/>
      <c r="AV7" s="2"/>
      <c r="AW7" s="2"/>
    </row>
    <row r="8" spans="1:49" ht="15" customHeight="1">
      <c r="A8" s="4">
        <v>2</v>
      </c>
      <c r="B8" s="54" t="s">
        <v>78</v>
      </c>
      <c r="C8" s="4" t="s">
        <v>29</v>
      </c>
      <c r="D8" s="4" t="s">
        <v>79</v>
      </c>
      <c r="E8" s="49">
        <v>0.55000000000000004</v>
      </c>
      <c r="F8" s="49">
        <f>E8*1.1</f>
        <v>0.60500000000000009</v>
      </c>
      <c r="G8" s="49">
        <v>1</v>
      </c>
      <c r="H8" s="49">
        <v>97.8</v>
      </c>
      <c r="I8" s="49">
        <f>H8*G8</f>
        <v>97.8</v>
      </c>
      <c r="J8" s="4"/>
      <c r="K8" s="2"/>
      <c r="L8" s="3"/>
      <c r="M8" s="22"/>
      <c r="N8" s="3"/>
      <c r="O8" s="2"/>
      <c r="P8" s="2"/>
      <c r="Q8" s="23"/>
      <c r="R8" s="24"/>
      <c r="S8" s="24"/>
      <c r="T8" s="2"/>
      <c r="U8" s="2"/>
      <c r="V8" s="25"/>
      <c r="W8" s="26"/>
      <c r="X8" s="3"/>
      <c r="Y8" s="2"/>
      <c r="Z8" s="23"/>
      <c r="AA8" s="27"/>
      <c r="AB8" s="24"/>
      <c r="AC8" s="2"/>
      <c r="AD8" s="2"/>
      <c r="AE8" s="2"/>
      <c r="AF8" s="3"/>
      <c r="AG8" s="3"/>
      <c r="AH8" s="2"/>
      <c r="AI8" s="2"/>
      <c r="AJ8" s="23"/>
      <c r="AK8" s="27"/>
      <c r="AL8" s="27"/>
      <c r="AM8" s="2"/>
      <c r="AN8" s="2"/>
      <c r="AO8" s="2"/>
      <c r="AP8" s="3"/>
      <c r="AQ8" s="3"/>
      <c r="AR8" s="2"/>
      <c r="AS8" s="23"/>
      <c r="AT8" s="24"/>
      <c r="AU8" s="24"/>
      <c r="AV8" s="2"/>
      <c r="AW8" s="2"/>
    </row>
    <row r="9" spans="1:49" ht="15" customHeight="1">
      <c r="A9" s="4"/>
      <c r="B9" s="54"/>
      <c r="C9" s="4"/>
      <c r="D9" s="4"/>
      <c r="E9" s="49"/>
      <c r="F9" s="49"/>
      <c r="G9" s="49"/>
      <c r="H9" s="49"/>
      <c r="I9" s="49"/>
      <c r="J9" s="4"/>
      <c r="K9" s="2"/>
      <c r="L9" s="3"/>
      <c r="M9" s="22"/>
      <c r="N9" s="3"/>
      <c r="O9" s="2"/>
      <c r="P9" s="2"/>
      <c r="Q9" s="23"/>
      <c r="R9" s="24"/>
      <c r="S9" s="24"/>
      <c r="T9" s="2"/>
      <c r="U9" s="2"/>
      <c r="V9" s="25"/>
      <c r="W9" s="26"/>
      <c r="X9" s="3"/>
      <c r="Y9" s="2"/>
      <c r="Z9" s="23"/>
      <c r="AA9" s="27"/>
      <c r="AB9" s="24"/>
      <c r="AC9" s="2"/>
      <c r="AD9" s="2"/>
      <c r="AE9" s="2"/>
      <c r="AF9" s="3"/>
      <c r="AG9" s="3"/>
      <c r="AH9" s="2"/>
      <c r="AI9" s="2"/>
      <c r="AJ9" s="23"/>
      <c r="AK9" s="27"/>
      <c r="AL9" s="27"/>
      <c r="AM9" s="2"/>
      <c r="AN9" s="2"/>
      <c r="AO9" s="2"/>
      <c r="AP9" s="3"/>
      <c r="AQ9" s="3"/>
      <c r="AR9" s="2"/>
      <c r="AS9" s="23"/>
      <c r="AT9" s="24"/>
      <c r="AU9" s="24"/>
      <c r="AV9" s="2"/>
      <c r="AW9" s="2"/>
    </row>
    <row r="10" spans="1:49" ht="15" customHeight="1">
      <c r="A10" s="4"/>
      <c r="B10" s="54"/>
      <c r="C10" s="4"/>
      <c r="D10" s="4"/>
      <c r="E10" s="49"/>
      <c r="F10" s="49"/>
      <c r="G10" s="49"/>
      <c r="H10" s="49"/>
      <c r="I10" s="49"/>
      <c r="J10" s="4"/>
      <c r="K10" s="2"/>
      <c r="L10" s="3"/>
      <c r="M10" s="22"/>
      <c r="N10" s="3"/>
      <c r="O10" s="2"/>
      <c r="P10" s="2"/>
      <c r="Q10" s="23"/>
      <c r="R10" s="24"/>
      <c r="S10" s="24"/>
      <c r="T10" s="2"/>
      <c r="U10" s="2"/>
      <c r="V10" s="25"/>
      <c r="W10" s="26"/>
      <c r="X10" s="3"/>
      <c r="Y10" s="2"/>
      <c r="Z10" s="23"/>
      <c r="AA10" s="27"/>
      <c r="AB10" s="24"/>
      <c r="AC10" s="2"/>
      <c r="AD10" s="2"/>
      <c r="AE10" s="2"/>
      <c r="AF10" s="3"/>
      <c r="AG10" s="3"/>
      <c r="AH10" s="2"/>
      <c r="AI10" s="2"/>
      <c r="AJ10" s="23"/>
      <c r="AK10" s="27"/>
      <c r="AL10" s="27"/>
      <c r="AM10" s="2"/>
      <c r="AN10" s="2"/>
      <c r="AO10" s="2"/>
      <c r="AP10" s="3"/>
      <c r="AQ10" s="3"/>
      <c r="AR10" s="2"/>
      <c r="AS10" s="23"/>
      <c r="AT10" s="24"/>
      <c r="AU10" s="24"/>
      <c r="AV10" s="2"/>
      <c r="AW10" s="2"/>
    </row>
    <row r="11" spans="1:49" ht="15" customHeight="1">
      <c r="A11" s="4"/>
      <c r="B11" s="54"/>
      <c r="C11" s="4"/>
      <c r="D11" s="4"/>
      <c r="E11" s="49"/>
      <c r="F11" s="49"/>
      <c r="G11" s="49"/>
      <c r="H11" s="49"/>
      <c r="I11" s="49"/>
      <c r="J11" s="4"/>
      <c r="K11" s="2"/>
      <c r="L11" s="3"/>
      <c r="M11" s="22"/>
      <c r="N11" s="3"/>
      <c r="O11" s="2"/>
      <c r="P11" s="2"/>
      <c r="Q11" s="23"/>
      <c r="R11" s="24"/>
      <c r="S11" s="24"/>
      <c r="T11" s="2"/>
      <c r="U11" s="2"/>
      <c r="V11" s="25"/>
      <c r="W11" s="26"/>
      <c r="X11" s="3"/>
      <c r="Y11" s="2"/>
      <c r="Z11" s="23"/>
      <c r="AA11" s="27"/>
      <c r="AB11" s="24"/>
      <c r="AC11" s="2"/>
      <c r="AD11" s="2"/>
      <c r="AE11" s="2"/>
      <c r="AF11" s="3"/>
      <c r="AG11" s="3"/>
      <c r="AH11" s="2"/>
      <c r="AI11" s="2"/>
      <c r="AJ11" s="23"/>
      <c r="AK11" s="27"/>
      <c r="AL11" s="27"/>
      <c r="AM11" s="2"/>
      <c r="AN11" s="2"/>
      <c r="AO11" s="2"/>
      <c r="AP11" s="3"/>
      <c r="AQ11" s="3"/>
      <c r="AR11" s="2"/>
      <c r="AS11" s="23"/>
      <c r="AT11" s="24"/>
      <c r="AU11" s="24"/>
      <c r="AV11" s="2"/>
      <c r="AW11" s="2"/>
    </row>
    <row r="12" spans="1:49" ht="15" customHeight="1">
      <c r="A12" s="4"/>
      <c r="B12" s="54"/>
      <c r="C12" s="4"/>
      <c r="D12" s="4"/>
      <c r="E12" s="49"/>
      <c r="F12" s="49"/>
      <c r="G12" s="49"/>
      <c r="H12" s="49"/>
      <c r="I12" s="49"/>
      <c r="J12" s="4"/>
      <c r="K12" s="2"/>
      <c r="L12" s="3"/>
      <c r="M12" s="22"/>
      <c r="N12" s="3"/>
      <c r="O12" s="2"/>
      <c r="P12" s="2"/>
      <c r="Q12" s="23"/>
      <c r="R12" s="24"/>
      <c r="S12" s="24"/>
      <c r="T12" s="2"/>
      <c r="U12" s="2"/>
      <c r="V12" s="25"/>
      <c r="W12" s="26"/>
      <c r="X12" s="3"/>
      <c r="Y12" s="2"/>
      <c r="Z12" s="23"/>
      <c r="AA12" s="27"/>
      <c r="AB12" s="24"/>
      <c r="AC12" s="2"/>
      <c r="AD12" s="2"/>
      <c r="AE12" s="2"/>
      <c r="AF12" s="3"/>
      <c r="AG12" s="3"/>
      <c r="AH12" s="2"/>
      <c r="AI12" s="2"/>
      <c r="AJ12" s="23"/>
      <c r="AK12" s="27"/>
      <c r="AL12" s="27"/>
      <c r="AM12" s="2"/>
      <c r="AN12" s="2"/>
      <c r="AO12" s="2"/>
      <c r="AP12" s="3"/>
      <c r="AQ12" s="3"/>
      <c r="AR12" s="2"/>
      <c r="AS12" s="23"/>
      <c r="AT12" s="24"/>
      <c r="AU12" s="24"/>
      <c r="AV12" s="2"/>
      <c r="AW12" s="2"/>
    </row>
    <row r="13" spans="1:49" ht="15" customHeight="1">
      <c r="A13" s="4"/>
      <c r="B13" s="54"/>
      <c r="C13" s="4"/>
      <c r="D13" s="4"/>
      <c r="E13" s="49"/>
      <c r="F13" s="49"/>
      <c r="G13" s="49"/>
      <c r="H13" s="49"/>
      <c r="I13" s="49"/>
      <c r="J13" s="4"/>
      <c r="K13" s="2"/>
      <c r="L13" s="3"/>
      <c r="M13" s="22"/>
      <c r="N13" s="3"/>
      <c r="O13" s="2"/>
      <c r="P13" s="2"/>
      <c r="Q13" s="23"/>
      <c r="R13" s="24"/>
      <c r="S13" s="24"/>
      <c r="T13" s="2"/>
      <c r="U13" s="2"/>
      <c r="V13" s="25"/>
      <c r="W13" s="26"/>
      <c r="X13" s="3"/>
      <c r="Y13" s="2"/>
      <c r="Z13" s="23"/>
      <c r="AA13" s="27"/>
      <c r="AB13" s="24"/>
      <c r="AC13" s="2"/>
      <c r="AD13" s="2"/>
      <c r="AE13" s="2"/>
      <c r="AF13" s="3"/>
      <c r="AG13" s="3"/>
      <c r="AH13" s="2"/>
      <c r="AI13" s="2"/>
      <c r="AJ13" s="23"/>
      <c r="AK13" s="27"/>
      <c r="AL13" s="27"/>
      <c r="AM13" s="2"/>
      <c r="AN13" s="2"/>
      <c r="AO13" s="2"/>
      <c r="AP13" s="3"/>
      <c r="AQ13" s="3"/>
      <c r="AR13" s="2"/>
      <c r="AS13" s="23"/>
      <c r="AT13" s="24"/>
      <c r="AU13" s="24"/>
      <c r="AV13" s="2"/>
      <c r="AW13" s="2"/>
    </row>
    <row r="14" spans="1:49" ht="15" customHeight="1">
      <c r="A14" s="4"/>
      <c r="B14" s="54"/>
      <c r="C14" s="4"/>
      <c r="D14" s="4"/>
      <c r="E14" s="49"/>
      <c r="F14" s="49"/>
      <c r="G14" s="49"/>
      <c r="H14" s="49"/>
      <c r="I14" s="49"/>
      <c r="J14" s="4"/>
      <c r="K14" s="2"/>
      <c r="L14" s="2"/>
      <c r="M14" s="23"/>
      <c r="N14" s="24"/>
      <c r="O14" s="24"/>
      <c r="P14" s="2"/>
      <c r="Q14" s="2"/>
      <c r="R14" s="25"/>
      <c r="S14" s="26"/>
      <c r="T14" s="3"/>
      <c r="U14" s="2"/>
      <c r="V14" s="23"/>
      <c r="W14" s="27"/>
      <c r="X14" s="24"/>
      <c r="Y14" s="2"/>
      <c r="Z14" s="2"/>
      <c r="AA14" s="2"/>
      <c r="AB14" s="3"/>
      <c r="AC14" s="3"/>
      <c r="AD14" s="2"/>
      <c r="AE14" s="2"/>
      <c r="AF14" s="23"/>
      <c r="AG14" s="27"/>
      <c r="AH14" s="27"/>
      <c r="AI14" s="2"/>
      <c r="AJ14" s="2"/>
      <c r="AK14" s="2"/>
      <c r="AL14" s="3"/>
      <c r="AM14" s="3"/>
      <c r="AN14" s="2"/>
      <c r="AO14" s="23"/>
      <c r="AP14" s="24"/>
      <c r="AQ14" s="24"/>
      <c r="AR14" s="2"/>
      <c r="AS14" s="2"/>
    </row>
    <row r="15" spans="1:49" ht="15" customHeight="1">
      <c r="A15" s="4"/>
      <c r="B15" s="54"/>
      <c r="C15" s="4"/>
      <c r="D15" s="4"/>
      <c r="E15" s="49"/>
      <c r="F15" s="49"/>
      <c r="G15" s="49"/>
      <c r="H15" s="49"/>
      <c r="I15" s="49"/>
      <c r="J15" s="4"/>
      <c r="K15" s="2"/>
      <c r="L15" s="2"/>
      <c r="M15" s="23"/>
      <c r="N15" s="24"/>
      <c r="O15" s="24"/>
      <c r="P15" s="2"/>
      <c r="Q15" s="2"/>
      <c r="R15" s="25"/>
      <c r="S15" s="26"/>
      <c r="T15" s="3"/>
      <c r="U15" s="2"/>
      <c r="V15" s="23"/>
      <c r="W15" s="27"/>
      <c r="X15" s="24"/>
      <c r="Y15" s="2"/>
      <c r="Z15" s="2"/>
      <c r="AA15" s="2"/>
      <c r="AB15" s="3"/>
      <c r="AC15" s="3"/>
      <c r="AD15" s="2"/>
      <c r="AE15" s="2"/>
      <c r="AF15" s="23"/>
      <c r="AG15" s="27"/>
      <c r="AH15" s="27"/>
      <c r="AI15" s="2"/>
      <c r="AJ15" s="2"/>
      <c r="AK15" s="2"/>
      <c r="AL15" s="3"/>
      <c r="AM15" s="3"/>
      <c r="AN15" s="2"/>
      <c r="AO15" s="23"/>
      <c r="AP15" s="24"/>
      <c r="AQ15" s="24"/>
      <c r="AR15" s="2"/>
      <c r="AS15" s="2"/>
    </row>
    <row r="16" spans="1:49" ht="15" customHeight="1">
      <c r="A16" s="4"/>
      <c r="B16" s="54"/>
      <c r="C16" s="4"/>
      <c r="D16" s="4"/>
      <c r="E16" s="49"/>
      <c r="F16" s="49"/>
      <c r="G16" s="49"/>
      <c r="H16" s="49"/>
      <c r="I16" s="49"/>
      <c r="J16" s="4"/>
      <c r="K16" s="2"/>
      <c r="L16" s="2"/>
      <c r="M16" s="23"/>
      <c r="N16" s="24"/>
      <c r="O16" s="24"/>
      <c r="P16" s="2"/>
      <c r="Q16" s="2"/>
      <c r="R16" s="25"/>
      <c r="S16" s="26"/>
      <c r="T16" s="3"/>
      <c r="U16" s="2"/>
      <c r="V16" s="23"/>
      <c r="W16" s="27"/>
      <c r="X16" s="24"/>
      <c r="Y16" s="2"/>
      <c r="Z16" s="2"/>
      <c r="AA16" s="2"/>
      <c r="AB16" s="3"/>
      <c r="AC16" s="3"/>
      <c r="AD16" s="2"/>
      <c r="AE16" s="2"/>
      <c r="AF16" s="23"/>
      <c r="AG16" s="27"/>
      <c r="AH16" s="27"/>
      <c r="AI16" s="2"/>
      <c r="AJ16" s="2"/>
      <c r="AK16" s="2"/>
      <c r="AL16" s="3"/>
      <c r="AM16" s="3"/>
      <c r="AN16" s="2"/>
      <c r="AO16" s="23"/>
      <c r="AP16" s="24"/>
      <c r="AQ16" s="24"/>
      <c r="AR16" s="2"/>
      <c r="AS16" s="2"/>
    </row>
    <row r="17" spans="1:49" ht="15" customHeight="1">
      <c r="A17" s="4"/>
      <c r="B17" s="54"/>
      <c r="C17" s="4"/>
      <c r="D17" s="4"/>
      <c r="E17" s="49"/>
      <c r="F17" s="49"/>
      <c r="G17" s="49"/>
      <c r="H17" s="49"/>
      <c r="I17" s="49"/>
      <c r="J17" s="70"/>
      <c r="K17" s="2"/>
      <c r="L17" s="3"/>
      <c r="M17" s="22"/>
      <c r="N17" s="3"/>
      <c r="O17" s="2"/>
      <c r="P17" s="2"/>
      <c r="Q17" s="23"/>
      <c r="R17" s="24"/>
      <c r="S17" s="24"/>
      <c r="T17" s="2"/>
      <c r="U17" s="2"/>
      <c r="V17" s="25"/>
      <c r="W17" s="26"/>
      <c r="X17" s="3"/>
      <c r="Y17" s="2"/>
      <c r="Z17" s="23"/>
      <c r="AA17" s="27"/>
      <c r="AB17" s="24"/>
      <c r="AC17" s="2"/>
      <c r="AD17" s="2"/>
      <c r="AE17" s="2"/>
      <c r="AF17" s="3"/>
      <c r="AG17" s="3"/>
      <c r="AH17" s="2"/>
      <c r="AI17" s="2"/>
      <c r="AJ17" s="23"/>
      <c r="AK17" s="27"/>
      <c r="AL17" s="27"/>
      <c r="AM17" s="2"/>
      <c r="AN17" s="2"/>
      <c r="AO17" s="2"/>
      <c r="AP17" s="3"/>
      <c r="AQ17" s="3"/>
      <c r="AR17" s="2"/>
      <c r="AS17" s="23"/>
      <c r="AT17" s="24"/>
      <c r="AU17" s="24"/>
      <c r="AV17" s="2"/>
      <c r="AW17" s="2"/>
    </row>
    <row r="18" spans="1:49" ht="15" customHeight="1">
      <c r="A18" s="4"/>
      <c r="B18" s="54"/>
      <c r="C18" s="4"/>
      <c r="D18" s="4"/>
      <c r="E18" s="49"/>
      <c r="F18" s="49"/>
      <c r="G18" s="49"/>
      <c r="H18" s="49"/>
      <c r="I18" s="49"/>
      <c r="J18" s="70"/>
      <c r="K18" s="2"/>
      <c r="L18" s="3"/>
      <c r="M18" s="22"/>
      <c r="N18" s="3"/>
      <c r="O18" s="2"/>
      <c r="P18" s="2"/>
      <c r="Q18" s="23"/>
      <c r="R18" s="24"/>
      <c r="S18" s="24"/>
      <c r="T18" s="2"/>
      <c r="U18" s="2"/>
      <c r="V18" s="25"/>
      <c r="W18" s="26"/>
      <c r="X18" s="3"/>
      <c r="Y18" s="2"/>
      <c r="Z18" s="23"/>
      <c r="AA18" s="27"/>
      <c r="AB18" s="24"/>
      <c r="AC18" s="2"/>
      <c r="AD18" s="2"/>
      <c r="AE18" s="2"/>
      <c r="AF18" s="3"/>
      <c r="AG18" s="3"/>
      <c r="AH18" s="2"/>
      <c r="AI18" s="2"/>
      <c r="AJ18" s="23"/>
      <c r="AK18" s="27"/>
      <c r="AL18" s="27"/>
      <c r="AM18" s="2"/>
      <c r="AN18" s="2"/>
      <c r="AO18" s="2"/>
      <c r="AP18" s="3"/>
      <c r="AQ18" s="3"/>
      <c r="AR18" s="2"/>
      <c r="AS18" s="23"/>
      <c r="AT18" s="24"/>
      <c r="AU18" s="24"/>
      <c r="AV18" s="2"/>
      <c r="AW18" s="2"/>
    </row>
    <row r="19" spans="1:49" ht="15" customHeight="1">
      <c r="A19" s="4"/>
      <c r="B19" s="54"/>
      <c r="C19" s="4"/>
      <c r="D19" s="4"/>
      <c r="E19" s="49"/>
      <c r="F19" s="49"/>
      <c r="G19" s="49"/>
      <c r="H19" s="49"/>
      <c r="I19" s="49"/>
      <c r="J19" s="70"/>
      <c r="K19" s="2"/>
      <c r="L19" s="3"/>
      <c r="M19" s="22"/>
      <c r="N19" s="3"/>
      <c r="O19" s="2"/>
      <c r="P19" s="2"/>
      <c r="Q19" s="23"/>
      <c r="R19" s="24"/>
      <c r="S19" s="24"/>
      <c r="T19" s="2"/>
      <c r="U19" s="2"/>
      <c r="V19" s="25"/>
      <c r="W19" s="26"/>
      <c r="X19" s="3"/>
      <c r="Y19" s="2"/>
      <c r="Z19" s="23"/>
      <c r="AA19" s="27"/>
      <c r="AB19" s="24"/>
      <c r="AC19" s="2"/>
      <c r="AD19" s="2"/>
      <c r="AE19" s="2"/>
      <c r="AF19" s="3"/>
      <c r="AG19" s="3"/>
      <c r="AH19" s="2"/>
      <c r="AI19" s="2"/>
      <c r="AJ19" s="23"/>
      <c r="AK19" s="27"/>
      <c r="AL19" s="27"/>
      <c r="AM19" s="2"/>
      <c r="AN19" s="2"/>
      <c r="AO19" s="2"/>
      <c r="AP19" s="3"/>
      <c r="AQ19" s="3"/>
      <c r="AR19" s="2"/>
      <c r="AS19" s="23"/>
      <c r="AT19" s="24"/>
      <c r="AU19" s="24"/>
      <c r="AV19" s="2"/>
      <c r="AW19" s="2"/>
    </row>
    <row r="20" spans="1:49" ht="15" customHeight="1">
      <c r="A20" s="4"/>
      <c r="B20" s="54"/>
      <c r="C20" s="4"/>
      <c r="D20" s="4"/>
      <c r="E20" s="49"/>
      <c r="F20" s="49"/>
      <c r="G20" s="49"/>
      <c r="H20" s="49"/>
      <c r="I20" s="49"/>
      <c r="J20" s="4"/>
      <c r="K20" s="2"/>
      <c r="L20" s="3"/>
      <c r="M20" s="22"/>
      <c r="N20" s="3"/>
      <c r="O20" s="2"/>
      <c r="P20" s="2"/>
      <c r="Q20" s="23"/>
      <c r="R20" s="24"/>
      <c r="S20" s="24"/>
      <c r="T20" s="2"/>
      <c r="U20" s="30"/>
      <c r="V20" s="25"/>
      <c r="W20" s="26"/>
      <c r="X20" s="3"/>
      <c r="Y20" s="2"/>
      <c r="Z20" s="23"/>
      <c r="AA20" s="27"/>
      <c r="AB20" s="24"/>
      <c r="AC20" s="2"/>
      <c r="AD20" s="2"/>
      <c r="AE20" s="2"/>
      <c r="AF20" s="3"/>
      <c r="AG20" s="3"/>
      <c r="AH20" s="2"/>
      <c r="AI20" s="2"/>
      <c r="AJ20" s="23"/>
      <c r="AK20" s="27"/>
      <c r="AL20" s="27"/>
      <c r="AM20" s="2"/>
      <c r="AN20" s="2"/>
      <c r="AO20" s="2"/>
      <c r="AP20" s="3"/>
      <c r="AQ20" s="3"/>
      <c r="AR20" s="2"/>
      <c r="AS20" s="23"/>
      <c r="AT20" s="24"/>
      <c r="AU20" s="24"/>
      <c r="AV20" s="2"/>
      <c r="AW20" s="2"/>
    </row>
    <row r="21" spans="1:49" ht="15" customHeight="1">
      <c r="A21" s="4"/>
      <c r="B21" s="54"/>
      <c r="C21" s="4"/>
      <c r="D21" s="4"/>
      <c r="E21" s="49"/>
      <c r="F21" s="49"/>
      <c r="G21" s="49"/>
      <c r="H21" s="49"/>
      <c r="I21" s="49"/>
      <c r="J21" s="4"/>
      <c r="K21" s="2"/>
      <c r="L21" s="3"/>
      <c r="M21" s="22"/>
      <c r="N21" s="3"/>
      <c r="O21" s="2"/>
      <c r="P21" s="2"/>
      <c r="Q21" s="23"/>
      <c r="R21" s="24"/>
      <c r="S21" s="24"/>
      <c r="T21" s="2"/>
      <c r="U21" s="30"/>
      <c r="V21" s="25"/>
      <c r="W21" s="26"/>
      <c r="X21" s="3"/>
      <c r="Y21" s="2"/>
      <c r="Z21" s="23"/>
      <c r="AA21" s="27"/>
      <c r="AB21" s="24"/>
      <c r="AC21" s="2"/>
      <c r="AD21" s="2"/>
      <c r="AE21" s="2"/>
      <c r="AF21" s="3"/>
      <c r="AG21" s="3"/>
      <c r="AH21" s="2"/>
      <c r="AI21" s="2"/>
      <c r="AJ21" s="23"/>
      <c r="AK21" s="27"/>
      <c r="AL21" s="27"/>
      <c r="AM21" s="2"/>
      <c r="AN21" s="2"/>
      <c r="AO21" s="2"/>
      <c r="AP21" s="3"/>
      <c r="AQ21" s="3"/>
      <c r="AR21" s="2"/>
      <c r="AS21" s="23"/>
      <c r="AT21" s="24"/>
      <c r="AU21" s="24"/>
      <c r="AV21" s="2"/>
      <c r="AW21" s="2"/>
    </row>
    <row r="22" spans="1:49" ht="15" customHeight="1" thickBot="1">
      <c r="A22" s="4"/>
      <c r="B22" s="54"/>
      <c r="C22" s="4"/>
      <c r="D22" s="4"/>
      <c r="E22" s="49"/>
      <c r="F22" s="49"/>
      <c r="G22" s="49"/>
      <c r="H22" s="49"/>
      <c r="I22" s="49"/>
      <c r="J22" s="4"/>
      <c r="K22" s="2"/>
      <c r="L22" s="3"/>
      <c r="M22" s="22"/>
      <c r="N22" s="3"/>
      <c r="O22" s="2"/>
      <c r="P22" s="2"/>
      <c r="Q22" s="23"/>
      <c r="R22" s="24"/>
      <c r="S22" s="24"/>
      <c r="T22" s="2"/>
      <c r="U22" s="2"/>
      <c r="V22" s="25"/>
      <c r="W22" s="26"/>
      <c r="X22" s="3"/>
      <c r="Y22" s="2"/>
      <c r="Z22" s="23"/>
      <c r="AA22" s="2"/>
      <c r="AB22" s="2"/>
      <c r="AC22" s="2"/>
      <c r="AD22" s="2"/>
      <c r="AE22" s="2"/>
      <c r="AF22" s="3"/>
      <c r="AG22" s="3"/>
      <c r="AH22" s="2"/>
      <c r="AI22" s="2"/>
      <c r="AJ22" s="23"/>
      <c r="AK22" s="27"/>
      <c r="AL22" s="27"/>
      <c r="AM22" s="2"/>
      <c r="AN22" s="2"/>
      <c r="AO22" s="2"/>
      <c r="AP22" s="3"/>
      <c r="AQ22" s="3"/>
      <c r="AR22" s="2"/>
      <c r="AS22" s="24"/>
      <c r="AT22" s="2"/>
      <c r="AU22" s="2"/>
      <c r="AV22" s="2"/>
      <c r="AW22" s="2"/>
    </row>
    <row r="23" spans="1:49" ht="15" customHeight="1" thickBot="1">
      <c r="A23" s="50"/>
      <c r="B23" s="28"/>
      <c r="C23" s="43"/>
      <c r="D23" s="71" t="s">
        <v>105</v>
      </c>
      <c r="E23" s="72" t="s">
        <v>6</v>
      </c>
      <c r="F23" s="90"/>
      <c r="G23" s="85"/>
      <c r="H23" s="71"/>
      <c r="I23" s="96">
        <f>SUM(I7:I22)</f>
        <v>501</v>
      </c>
      <c r="J23" s="12"/>
      <c r="K23" s="2"/>
      <c r="L23" s="3"/>
      <c r="M23" s="3"/>
      <c r="N23" s="3"/>
      <c r="O23" s="2"/>
      <c r="P23" s="2"/>
      <c r="Q23" s="24"/>
      <c r="R23" s="24"/>
      <c r="S23" s="22"/>
      <c r="T23" s="2"/>
      <c r="U23" s="2"/>
      <c r="V23" s="2"/>
      <c r="W23" s="3"/>
      <c r="X23" s="3"/>
      <c r="Y23" s="2"/>
      <c r="Z23" s="24"/>
      <c r="AA23" s="2"/>
      <c r="AB23" s="2"/>
      <c r="AC23" s="2"/>
      <c r="AD23" s="2"/>
      <c r="AE23" s="2"/>
      <c r="AF23" s="3"/>
      <c r="AG23" s="3"/>
      <c r="AH23" s="2"/>
      <c r="AI23" s="2"/>
      <c r="AJ23" s="24"/>
      <c r="AK23" s="27"/>
      <c r="AL23" s="27"/>
      <c r="AM23" s="2"/>
      <c r="AN23" s="2"/>
      <c r="AO23" s="2"/>
      <c r="AP23" s="3"/>
      <c r="AQ23" s="3"/>
      <c r="AR23" s="2"/>
      <c r="AS23" s="24"/>
      <c r="AT23" s="2"/>
      <c r="AU23" s="2"/>
      <c r="AV23" s="2"/>
      <c r="AW23" s="2"/>
    </row>
    <row r="25" spans="1:49">
      <c r="D25" s="164"/>
    </row>
  </sheetData>
  <mergeCells count="3">
    <mergeCell ref="E1:J1"/>
    <mergeCell ref="E3:J3"/>
    <mergeCell ref="A2:D2"/>
  </mergeCells>
  <phoneticPr fontId="0" type="noConversion"/>
  <printOptions horizontalCentered="1" verticalCentered="1" gridLines="1"/>
  <pageMargins left="0.35433070866141736" right="0.35433070866141736" top="1.0236220472440944" bottom="0.82677165354330717" header="0.51181102362204722" footer="0.51181102362204722"/>
  <pageSetup paperSize="9" orientation="landscape" horizontalDpi="240" verticalDpi="144" r:id="rId1"/>
  <headerFooter alignWithMargins="0">
    <oddHeader>&amp;L&amp;"Times New Roman Cyr,Regular"&amp;9"Обследване и даване на техническо решение за оптимизация 
работата на дренажни тръбопроводи свежа пара"&amp;R&amp;"Times New Roman Cyr,Regular"&amp;9ЕЙ И ЕС 3C МАРИЦА ИЗТОК 1 ЕООД</oddHeader>
    <oddFooter>&amp;L&amp;"Times New Roman,Regular"&amp;9ДОГОВОР № 4500215047/ 09.12.2014 г.&amp;R&amp;"Times New Roman Cyr,Regular"&amp;9"РИСК ИНЖЕНЕРИНГ" АД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view="pageLayout" zoomScaleNormal="107" workbookViewId="0">
      <selection activeCell="I10" sqref="I10"/>
    </sheetView>
  </sheetViews>
  <sheetFormatPr defaultColWidth="9.33203125" defaultRowHeight="13.2"/>
  <cols>
    <col min="1" max="1" width="3" style="87" customWidth="1"/>
    <col min="2" max="2" width="63.44140625" style="87" customWidth="1"/>
    <col min="3" max="3" width="7.5546875" style="87" customWidth="1"/>
    <col min="4" max="5" width="5.88671875" style="87" customWidth="1"/>
    <col min="6" max="6" width="24.88671875" style="87" customWidth="1"/>
    <col min="7" max="7" width="12.5546875" style="87" customWidth="1"/>
    <col min="8" max="8" width="6.5546875" style="87" customWidth="1"/>
    <col min="9" max="9" width="3.88671875" style="87" bestFit="1" customWidth="1"/>
    <col min="10" max="10" width="6.33203125" style="87" customWidth="1"/>
    <col min="11" max="11" width="5.88671875" style="87" customWidth="1"/>
    <col min="12" max="16384" width="9.33203125" style="87"/>
  </cols>
  <sheetData>
    <row r="1" spans="1:11">
      <c r="A1" s="94" t="s">
        <v>20</v>
      </c>
      <c r="B1" s="95"/>
      <c r="C1" s="95"/>
      <c r="D1" s="95"/>
      <c r="E1" s="95"/>
      <c r="F1" s="232" t="str">
        <f>Тръби!E1</f>
        <v>ОБЕКТ: ЕЙ И ЕС 3C МАРИЦА ИЗТОК 1 ЕООД</v>
      </c>
      <c r="G1" s="233"/>
      <c r="H1" s="233"/>
      <c r="I1" s="233"/>
      <c r="J1" s="233"/>
      <c r="K1" s="234"/>
    </row>
    <row r="2" spans="1:11">
      <c r="A2" s="229" t="str">
        <f>Тръби!A2</f>
        <v>към чертежи</v>
      </c>
      <c r="B2" s="230"/>
      <c r="C2" s="230"/>
      <c r="D2" s="230"/>
      <c r="E2" s="231"/>
      <c r="F2" s="196"/>
      <c r="G2" s="194"/>
      <c r="H2" s="194"/>
      <c r="I2" s="194"/>
      <c r="J2" s="194"/>
      <c r="K2" s="195"/>
    </row>
    <row r="3" spans="1:11" ht="13.8" thickBot="1">
      <c r="A3" s="226" t="str">
        <f>Тръби!A3</f>
        <v>№ REL-1141-DR-003-TH, REL-1141-DR-004-TH, REL-1141-DR-008-TH</v>
      </c>
      <c r="B3" s="227"/>
      <c r="C3" s="227"/>
      <c r="D3" s="227"/>
      <c r="E3" s="228"/>
      <c r="F3" s="235" t="str">
        <f>Тръби!E3</f>
        <v>ПОДОБЕКТ: Машинна зала</v>
      </c>
      <c r="G3" s="236"/>
      <c r="H3" s="236"/>
      <c r="I3" s="236"/>
      <c r="J3" s="236"/>
      <c r="K3" s="237"/>
    </row>
    <row r="4" spans="1:11" s="86" customFormat="1" ht="16.2" thickBot="1">
      <c r="A4" s="77" t="s">
        <v>22</v>
      </c>
      <c r="B4" s="78" t="s">
        <v>14</v>
      </c>
      <c r="C4" s="78" t="s">
        <v>27</v>
      </c>
      <c r="D4" s="78" t="s">
        <v>28</v>
      </c>
      <c r="E4" s="78" t="s">
        <v>41</v>
      </c>
      <c r="F4" s="77" t="s">
        <v>40</v>
      </c>
      <c r="G4" s="77" t="s">
        <v>38</v>
      </c>
      <c r="H4" s="77" t="s">
        <v>66</v>
      </c>
      <c r="I4" s="77" t="s">
        <v>5</v>
      </c>
      <c r="J4" s="79" t="s">
        <v>0</v>
      </c>
      <c r="K4" s="80" t="s">
        <v>10</v>
      </c>
    </row>
    <row r="5" spans="1:11" s="86" customFormat="1" ht="13.8" thickBot="1">
      <c r="A5" s="81"/>
      <c r="B5" s="82" t="s">
        <v>15</v>
      </c>
      <c r="C5" s="82"/>
      <c r="D5" s="82" t="s">
        <v>35</v>
      </c>
      <c r="E5" s="82" t="s">
        <v>36</v>
      </c>
      <c r="F5" s="81" t="s">
        <v>39</v>
      </c>
      <c r="G5" s="81" t="s">
        <v>43</v>
      </c>
      <c r="H5" s="81" t="s">
        <v>42</v>
      </c>
      <c r="I5" s="81"/>
      <c r="J5" s="81" t="s">
        <v>18</v>
      </c>
      <c r="K5" s="81" t="s">
        <v>3</v>
      </c>
    </row>
    <row r="6" spans="1:11" s="89" customFormat="1" ht="13.8" thickBot="1">
      <c r="A6" s="88"/>
      <c r="B6" s="71" t="s">
        <v>37</v>
      </c>
      <c r="C6" s="137"/>
      <c r="D6" s="137"/>
      <c r="E6" s="137"/>
      <c r="F6" s="137"/>
      <c r="G6" s="137"/>
      <c r="H6" s="137"/>
      <c r="I6" s="137"/>
      <c r="J6" s="137"/>
      <c r="K6" s="137"/>
    </row>
    <row r="7" spans="1:11" s="138" customFormat="1" ht="14.4" thickBot="1">
      <c r="A7" s="139">
        <v>1</v>
      </c>
      <c r="B7" s="140" t="s">
        <v>72</v>
      </c>
      <c r="C7" s="141">
        <v>50</v>
      </c>
      <c r="D7" s="139">
        <v>320</v>
      </c>
      <c r="E7" s="139">
        <v>550</v>
      </c>
      <c r="F7" s="141" t="s">
        <v>70</v>
      </c>
      <c r="G7" s="141" t="s">
        <v>71</v>
      </c>
      <c r="H7" s="139" t="s">
        <v>26</v>
      </c>
      <c r="I7" s="141">
        <v>2</v>
      </c>
      <c r="J7" s="144">
        <v>30</v>
      </c>
      <c r="K7" s="144">
        <f>J7*I7</f>
        <v>60</v>
      </c>
    </row>
    <row r="8" spans="1:11" s="89" customFormat="1" ht="14.4" thickBot="1">
      <c r="A8" s="139">
        <f t="shared" ref="A8" si="0">+A7+1</f>
        <v>2</v>
      </c>
      <c r="B8" s="142" t="s">
        <v>73</v>
      </c>
      <c r="C8" s="143">
        <v>50</v>
      </c>
      <c r="D8" s="139">
        <v>320</v>
      </c>
      <c r="E8" s="139">
        <v>550</v>
      </c>
      <c r="F8" s="143" t="s">
        <v>74</v>
      </c>
      <c r="G8" s="141" t="s">
        <v>71</v>
      </c>
      <c r="H8" s="139" t="s">
        <v>26</v>
      </c>
      <c r="I8" s="143">
        <v>2</v>
      </c>
      <c r="J8" s="145">
        <v>82</v>
      </c>
      <c r="K8" s="145">
        <f>J8*I8</f>
        <v>164</v>
      </c>
    </row>
    <row r="9" spans="1:11" s="89" customFormat="1" ht="13.8" thickBot="1">
      <c r="A9" s="139"/>
      <c r="B9" s="142"/>
      <c r="C9" s="143"/>
      <c r="D9" s="139"/>
      <c r="E9" s="139"/>
      <c r="F9" s="143"/>
      <c r="G9" s="143"/>
      <c r="H9" s="143"/>
      <c r="I9" s="143"/>
      <c r="J9" s="145"/>
      <c r="K9" s="145"/>
    </row>
    <row r="10" spans="1:11" s="89" customFormat="1" ht="13.8" thickBot="1">
      <c r="A10" s="139"/>
      <c r="B10" s="142"/>
      <c r="C10" s="143"/>
      <c r="D10" s="139"/>
      <c r="E10" s="139"/>
      <c r="F10" s="143"/>
      <c r="G10" s="143"/>
      <c r="H10" s="143"/>
      <c r="I10" s="143"/>
      <c r="J10" s="145"/>
      <c r="K10" s="145"/>
    </row>
    <row r="11" spans="1:11" s="89" customFormat="1" ht="13.8" thickBot="1">
      <c r="A11" s="139"/>
      <c r="B11" s="142"/>
      <c r="C11" s="139"/>
      <c r="D11" s="139"/>
      <c r="E11" s="139"/>
      <c r="F11" s="143"/>
      <c r="G11" s="143"/>
      <c r="H11" s="143"/>
      <c r="I11" s="143"/>
      <c r="J11" s="145"/>
      <c r="K11" s="145"/>
    </row>
    <row r="12" spans="1:11" s="89" customFormat="1" ht="13.8" thickBot="1">
      <c r="A12" s="139"/>
      <c r="B12" s="142"/>
      <c r="C12" s="143"/>
      <c r="D12" s="139"/>
      <c r="E12" s="139"/>
      <c r="F12" s="143"/>
      <c r="G12" s="143"/>
      <c r="H12" s="143"/>
      <c r="I12" s="143"/>
      <c r="J12" s="145"/>
      <c r="K12" s="145"/>
    </row>
    <row r="13" spans="1:11" ht="13.8" thickBot="1">
      <c r="A13" s="83"/>
      <c r="B13" s="84"/>
      <c r="C13" s="84"/>
      <c r="D13" s="84"/>
      <c r="E13" s="84"/>
      <c r="F13" s="71" t="str">
        <f>Тръби!D23</f>
        <v>REL-1141-DR-017-TH</v>
      </c>
      <c r="G13" s="147"/>
      <c r="H13" s="148"/>
      <c r="I13" s="149"/>
      <c r="J13" s="150" t="str">
        <f>Тръби!E23</f>
        <v>Обща маса:</v>
      </c>
      <c r="K13" s="146">
        <f>SUM(K7:K12)</f>
        <v>224</v>
      </c>
    </row>
  </sheetData>
  <mergeCells count="4">
    <mergeCell ref="A3:E3"/>
    <mergeCell ref="A2:E2"/>
    <mergeCell ref="F1:K1"/>
    <mergeCell ref="F3:K3"/>
  </mergeCells>
  <phoneticPr fontId="0" type="noConversion"/>
  <printOptions horizontalCentered="1" verticalCentered="1" gridLines="1"/>
  <pageMargins left="0.15748031496062992" right="0.15748031496062992" top="0.9055118110236221" bottom="0.78740157480314965" header="0.51181102362204722" footer="0.51181102362204722"/>
  <pageSetup paperSize="9" orientation="landscape" horizontalDpi="240" verticalDpi="144" r:id="rId1"/>
  <headerFooter alignWithMargins="0">
    <oddHeader>&amp;L&amp;"Times New Roman Cyr,Regular"&amp;9"Обследване и даване на техническо решение за оптимизация 
работата на дренажни тръбопроводи свежа пара"&amp;R&amp;"Times New Roman Cyr,Regular"&amp;9ЕЙ И ЕС 3C МАРИЦА ИЗТОК 1 ЕООД</oddHeader>
    <oddFooter>&amp;L&amp;"Times New Roman Cyr,Regular"&amp;9ДОГОВОР № 4500215047/ 09.12.2014 г.&amp;C &amp;R&amp;"Times New Roman Cyr,Regular"&amp;9"РИСК ИНЖЕНЕРИНГ" АД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"/>
  <sheetViews>
    <sheetView view="pageLayout" zoomScaleNormal="99" workbookViewId="0">
      <selection activeCell="H13" sqref="H13"/>
    </sheetView>
  </sheetViews>
  <sheetFormatPr defaultColWidth="9.33203125" defaultRowHeight="13.2"/>
  <cols>
    <col min="1" max="1" width="3" style="46" bestFit="1" customWidth="1"/>
    <col min="2" max="2" width="22.33203125" style="15" bestFit="1" customWidth="1"/>
    <col min="3" max="3" width="12.6640625" style="15" bestFit="1" customWidth="1"/>
    <col min="4" max="5" width="5.5546875" style="15" bestFit="1" customWidth="1"/>
    <col min="6" max="6" width="4.5546875" style="15" bestFit="1" customWidth="1"/>
    <col min="7" max="7" width="12.5546875" style="15" customWidth="1"/>
    <col min="8" max="8" width="25.88671875" style="15" customWidth="1"/>
    <col min="9" max="9" width="12.109375" style="15" customWidth="1"/>
    <col min="10" max="10" width="8.44140625" style="15" customWidth="1"/>
    <col min="11" max="11" width="9.44140625" style="15" customWidth="1"/>
    <col min="12" max="12" width="11.5546875" style="15" bestFit="1" customWidth="1"/>
    <col min="13" max="13" width="9.33203125" style="39" customWidth="1"/>
    <col min="14" max="16384" width="9.33203125" style="15"/>
  </cols>
  <sheetData>
    <row r="1" spans="1:52" s="36" customFormat="1" ht="15.6">
      <c r="A1" s="32" t="s">
        <v>21</v>
      </c>
      <c r="B1" s="33"/>
      <c r="C1" s="34"/>
      <c r="D1" s="34"/>
      <c r="E1" s="34"/>
      <c r="F1" s="34"/>
      <c r="G1" s="34"/>
      <c r="H1" s="34"/>
      <c r="I1" s="244" t="str">
        <f>Тръби!E1</f>
        <v>ОБЕКТ: ЕЙ И ЕС 3C МАРИЦА ИЗТОК 1 ЕООД</v>
      </c>
      <c r="J1" s="245"/>
      <c r="K1" s="245"/>
      <c r="L1" s="246"/>
      <c r="M1" s="35"/>
    </row>
    <row r="2" spans="1:52" s="36" customFormat="1" ht="15">
      <c r="A2" s="241" t="str">
        <f>Тръби!A2</f>
        <v>към чертежи</v>
      </c>
      <c r="B2" s="242"/>
      <c r="C2" s="242"/>
      <c r="D2" s="242"/>
      <c r="E2" s="242"/>
      <c r="F2" s="242"/>
      <c r="G2" s="242"/>
      <c r="H2" s="243"/>
      <c r="I2" s="197"/>
      <c r="J2" s="198"/>
      <c r="K2" s="198"/>
      <c r="L2" s="199"/>
      <c r="M2" s="35"/>
    </row>
    <row r="3" spans="1:52" ht="18" customHeight="1" thickBot="1">
      <c r="A3" s="238" t="str">
        <f>Тръби!A3</f>
        <v>№ REL-1141-DR-003-TH, REL-1141-DR-004-TH, REL-1141-DR-008-TH</v>
      </c>
      <c r="B3" s="239"/>
      <c r="C3" s="239"/>
      <c r="D3" s="239"/>
      <c r="E3" s="239"/>
      <c r="F3" s="239"/>
      <c r="G3" s="239"/>
      <c r="H3" s="240"/>
      <c r="I3" s="220" t="str">
        <f>Тръби!E3</f>
        <v>ПОДОБЕКТ: Машинна зала</v>
      </c>
      <c r="J3" s="221"/>
      <c r="K3" s="221"/>
      <c r="L3" s="222"/>
    </row>
    <row r="4" spans="1:52" ht="16.2" thickBot="1">
      <c r="A4" s="57" t="s">
        <v>22</v>
      </c>
      <c r="B4" s="58" t="s">
        <v>14</v>
      </c>
      <c r="C4" s="59" t="s">
        <v>43</v>
      </c>
      <c r="D4" s="59" t="s">
        <v>54</v>
      </c>
      <c r="E4" s="59" t="s">
        <v>50</v>
      </c>
      <c r="F4" s="59" t="s">
        <v>51</v>
      </c>
      <c r="G4" s="59" t="s">
        <v>8</v>
      </c>
      <c r="H4" s="59" t="s">
        <v>9</v>
      </c>
      <c r="I4" s="59" t="s">
        <v>31</v>
      </c>
      <c r="J4" s="101" t="s">
        <v>0</v>
      </c>
      <c r="K4" s="102"/>
      <c r="L4" s="59" t="s">
        <v>56</v>
      </c>
    </row>
    <row r="5" spans="1:52">
      <c r="A5" s="103"/>
      <c r="B5" s="104" t="s">
        <v>15</v>
      </c>
      <c r="C5" s="105"/>
      <c r="D5" s="105" t="s">
        <v>53</v>
      </c>
      <c r="E5" s="105"/>
      <c r="F5" s="105"/>
      <c r="G5" s="104"/>
      <c r="H5" s="104"/>
      <c r="I5" s="104"/>
      <c r="J5" s="104" t="s">
        <v>18</v>
      </c>
      <c r="K5" s="104" t="s">
        <v>3</v>
      </c>
      <c r="L5" s="104"/>
    </row>
    <row r="6" spans="1:52" s="41" customFormat="1" ht="13.8" thickBot="1">
      <c r="A6" s="106"/>
      <c r="B6" s="107"/>
      <c r="C6" s="100" t="s">
        <v>45</v>
      </c>
      <c r="D6" s="100" t="s">
        <v>45</v>
      </c>
      <c r="E6" s="100" t="s">
        <v>46</v>
      </c>
      <c r="F6" s="100" t="s">
        <v>52</v>
      </c>
      <c r="G6" s="107"/>
      <c r="H6" s="107"/>
      <c r="I6" s="63" t="s">
        <v>55</v>
      </c>
      <c r="J6" s="63" t="s">
        <v>10</v>
      </c>
      <c r="K6" s="63" t="s">
        <v>10</v>
      </c>
      <c r="L6" s="107"/>
      <c r="M6" s="40"/>
    </row>
    <row r="7" spans="1:52" s="69" customFormat="1" ht="13.8">
      <c r="A7" s="108">
        <v>1</v>
      </c>
      <c r="B7" s="109" t="s">
        <v>44</v>
      </c>
      <c r="C7" s="110" t="s">
        <v>71</v>
      </c>
      <c r="D7" s="111">
        <v>254</v>
      </c>
      <c r="E7" s="112">
        <v>16.7</v>
      </c>
      <c r="F7" s="111">
        <v>540</v>
      </c>
      <c r="G7" s="113" t="s">
        <v>47</v>
      </c>
      <c r="H7" s="114" t="s">
        <v>30</v>
      </c>
      <c r="I7" s="111">
        <f>7+9</f>
        <v>16</v>
      </c>
      <c r="J7" s="115">
        <v>4.4800000000000004</v>
      </c>
      <c r="K7" s="115">
        <f>J7*I7</f>
        <v>71.680000000000007</v>
      </c>
      <c r="L7" s="116"/>
    </row>
    <row r="8" spans="1:52" s="69" customFormat="1" ht="13.8">
      <c r="A8" s="117">
        <f t="shared" ref="A8:A10" si="0">+A7+1</f>
        <v>2</v>
      </c>
      <c r="B8" s="118" t="s">
        <v>44</v>
      </c>
      <c r="C8" s="119" t="s">
        <v>71</v>
      </c>
      <c r="D8" s="120">
        <v>135</v>
      </c>
      <c r="E8" s="121">
        <v>16.7</v>
      </c>
      <c r="F8" s="120">
        <v>540</v>
      </c>
      <c r="G8" s="122" t="s">
        <v>47</v>
      </c>
      <c r="H8" s="123" t="s">
        <v>30</v>
      </c>
      <c r="I8" s="120">
        <f>2</f>
        <v>2</v>
      </c>
      <c r="J8" s="124">
        <v>2.37</v>
      </c>
      <c r="K8" s="124">
        <f>J8*I8</f>
        <v>4.74</v>
      </c>
      <c r="L8" s="125"/>
    </row>
    <row r="9" spans="1:52" s="69" customFormat="1" ht="13.8">
      <c r="A9" s="117">
        <f t="shared" si="0"/>
        <v>3</v>
      </c>
      <c r="B9" s="118" t="s">
        <v>58</v>
      </c>
      <c r="C9" s="119" t="s">
        <v>71</v>
      </c>
      <c r="D9" s="173" t="s">
        <v>75</v>
      </c>
      <c r="E9" s="121">
        <v>16.7</v>
      </c>
      <c r="F9" s="120">
        <v>540</v>
      </c>
      <c r="G9" s="122" t="s">
        <v>59</v>
      </c>
      <c r="H9" s="123" t="s">
        <v>30</v>
      </c>
      <c r="I9" s="120">
        <v>1</v>
      </c>
      <c r="J9" s="124">
        <v>0.95</v>
      </c>
      <c r="K9" s="124">
        <f t="shared" ref="K9:K10" si="1">J9*I9</f>
        <v>0.95</v>
      </c>
      <c r="L9" s="125"/>
    </row>
    <row r="10" spans="1:52" s="69" customFormat="1" ht="13.8">
      <c r="A10" s="117">
        <f t="shared" si="0"/>
        <v>4</v>
      </c>
      <c r="B10" s="118" t="s">
        <v>48</v>
      </c>
      <c r="C10" s="119" t="s">
        <v>71</v>
      </c>
      <c r="D10" s="173" t="s">
        <v>75</v>
      </c>
      <c r="E10" s="120">
        <v>16.7</v>
      </c>
      <c r="F10" s="120">
        <v>540</v>
      </c>
      <c r="G10" s="122" t="s">
        <v>49</v>
      </c>
      <c r="H10" s="123" t="s">
        <v>30</v>
      </c>
      <c r="I10" s="120">
        <v>1</v>
      </c>
      <c r="J10" s="124">
        <v>2.2000000000000002</v>
      </c>
      <c r="K10" s="124">
        <f t="shared" si="1"/>
        <v>2.2000000000000002</v>
      </c>
      <c r="L10" s="125"/>
    </row>
    <row r="11" spans="1:52">
      <c r="A11" s="117"/>
      <c r="B11" s="127"/>
      <c r="C11" s="119"/>
      <c r="D11" s="120"/>
      <c r="E11" s="126"/>
      <c r="F11" s="120"/>
      <c r="G11" s="122"/>
      <c r="H11" s="122"/>
      <c r="I11" s="120"/>
      <c r="J11" s="124"/>
      <c r="K11" s="124"/>
      <c r="L11" s="128"/>
    </row>
    <row r="12" spans="1:52" ht="13.8" thickBot="1">
      <c r="A12" s="117"/>
      <c r="B12" s="127"/>
      <c r="C12" s="119"/>
      <c r="D12" s="120"/>
      <c r="E12" s="126"/>
      <c r="F12" s="120"/>
      <c r="G12" s="122"/>
      <c r="H12" s="122"/>
      <c r="I12" s="152"/>
      <c r="J12" s="153"/>
      <c r="K12" s="124"/>
      <c r="L12" s="128"/>
    </row>
    <row r="13" spans="1:52" ht="13.8" thickBot="1">
      <c r="A13" s="42"/>
      <c r="B13" s="43"/>
      <c r="C13" s="97"/>
      <c r="D13" s="97"/>
      <c r="E13" s="97"/>
      <c r="F13" s="97"/>
      <c r="G13" s="97"/>
      <c r="H13" s="98" t="str">
        <f>Тръби!D23</f>
        <v>REL-1141-DR-017-TH</v>
      </c>
      <c r="I13" s="154"/>
      <c r="J13" s="151" t="s">
        <v>6</v>
      </c>
      <c r="K13" s="99">
        <f>SUM(K7:K12)</f>
        <v>79.570000000000007</v>
      </c>
      <c r="L13" s="12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</row>
    <row r="14" spans="1:52" ht="15">
      <c r="A14" s="44"/>
      <c r="B14" s="36"/>
      <c r="C14" s="36"/>
      <c r="D14" s="36"/>
      <c r="E14" s="36"/>
      <c r="F14" s="36"/>
      <c r="G14" s="45"/>
      <c r="H14" s="36"/>
    </row>
  </sheetData>
  <mergeCells count="4">
    <mergeCell ref="A3:H3"/>
    <mergeCell ref="A2:H2"/>
    <mergeCell ref="I1:L1"/>
    <mergeCell ref="I3:L3"/>
  </mergeCells>
  <phoneticPr fontId="0" type="noConversion"/>
  <printOptions horizontalCentered="1" verticalCentered="1" gridLines="1"/>
  <pageMargins left="0.35433070866141736" right="0.35433070866141736" top="0.70866141732283472" bottom="0.59055118110236227" header="0.11811023622047245" footer="0.31496062992125984"/>
  <pageSetup paperSize="9" orientation="landscape" horizontalDpi="240" verticalDpi="144" r:id="rId1"/>
  <headerFooter alignWithMargins="0">
    <oddHeader>&amp;L&amp;"Times New Roman Cyr,Regular"&amp;9"Обследване и даване на техническо решение за оптимизация 
работата на дренажни тръбопроводи свежа пара"&amp;R&amp;"Times New Roman Cyr,Regular"&amp;9ЕЙ И ЕС 3C МАРИЦА ИЗТОК 1 ЕООД</oddHeader>
    <oddFooter>&amp;L&amp;"Times New Roman Cyr,Regular"&amp;9ДОГОВОР № 4500215047/ 09.12.2014 г.&amp;R&amp;"Times New Roman Cyr,Regular"&amp;9"РИСК ИНЖЕНЕРИНГ" АД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view="pageLayout" zoomScaleNormal="100" workbookViewId="0">
      <selection activeCell="D16" sqref="D16"/>
    </sheetView>
  </sheetViews>
  <sheetFormatPr defaultRowHeight="13.2"/>
  <cols>
    <col min="1" max="1" width="4.44140625" customWidth="1"/>
    <col min="2" max="2" width="25.6640625" bestFit="1" customWidth="1"/>
    <col min="3" max="3" width="16.5546875" customWidth="1"/>
    <col min="4" max="4" width="26.88671875" customWidth="1"/>
  </cols>
  <sheetData>
    <row r="1" spans="1:10" ht="15.6">
      <c r="A1" s="51" t="s">
        <v>76</v>
      </c>
      <c r="B1" s="52"/>
      <c r="C1" s="53"/>
      <c r="D1" s="34"/>
      <c r="E1" s="250" t="str">
        <f>Тръби!E1</f>
        <v>ОБЕКТ: ЕЙ И ЕС 3C МАРИЦА ИЗТОК 1 ЕООД</v>
      </c>
      <c r="F1" s="251"/>
      <c r="G1" s="251"/>
      <c r="H1" s="251"/>
      <c r="I1" s="251"/>
      <c r="J1" s="252"/>
    </row>
    <row r="2" spans="1:10" ht="15">
      <c r="A2" s="247" t="str">
        <f>Тръби!A2</f>
        <v>към чертежи</v>
      </c>
      <c r="B2" s="248"/>
      <c r="C2" s="248"/>
      <c r="D2" s="249"/>
      <c r="E2" s="200"/>
      <c r="F2" s="201"/>
      <c r="G2" s="202"/>
      <c r="H2" s="202"/>
      <c r="I2" s="203"/>
      <c r="J2" s="204"/>
    </row>
    <row r="3" spans="1:10" ht="13.8" thickBot="1">
      <c r="A3" s="37" t="s">
        <v>83</v>
      </c>
      <c r="B3" s="48"/>
      <c r="C3" s="48"/>
      <c r="D3" s="48"/>
      <c r="E3" s="253" t="str">
        <f>Тръби!E3</f>
        <v>ПОДОБЕКТ: Машинна зала</v>
      </c>
      <c r="F3" s="254"/>
      <c r="G3" s="254"/>
      <c r="H3" s="254"/>
      <c r="I3" s="254"/>
      <c r="J3" s="255"/>
    </row>
    <row r="4" spans="1:10" ht="13.8" thickBot="1">
      <c r="A4" s="57" t="s">
        <v>22</v>
      </c>
      <c r="B4" s="179" t="s">
        <v>14</v>
      </c>
      <c r="C4" s="57" t="s">
        <v>8</v>
      </c>
      <c r="D4" s="57" t="s">
        <v>9</v>
      </c>
      <c r="E4" s="57" t="s">
        <v>24</v>
      </c>
      <c r="F4" s="57" t="s">
        <v>16</v>
      </c>
      <c r="G4" s="180" t="s">
        <v>0</v>
      </c>
      <c r="H4" s="181" t="s">
        <v>10</v>
      </c>
      <c r="I4" s="57" t="s">
        <v>11</v>
      </c>
      <c r="J4" s="57" t="s">
        <v>1</v>
      </c>
    </row>
    <row r="5" spans="1:10" ht="13.8" thickBot="1">
      <c r="A5" s="182" t="s">
        <v>2</v>
      </c>
      <c r="B5" s="183" t="s">
        <v>15</v>
      </c>
      <c r="C5" s="182" t="s">
        <v>12</v>
      </c>
      <c r="D5" s="182"/>
      <c r="E5" s="182" t="s">
        <v>23</v>
      </c>
      <c r="F5" s="182" t="s">
        <v>17</v>
      </c>
      <c r="G5" s="184" t="s">
        <v>18</v>
      </c>
      <c r="H5" s="184" t="s">
        <v>3</v>
      </c>
      <c r="I5" s="182" t="s">
        <v>13</v>
      </c>
      <c r="J5" s="182" t="s">
        <v>4</v>
      </c>
    </row>
    <row r="6" spans="1:10" ht="13.8" thickBot="1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185">
        <v>7</v>
      </c>
      <c r="H6" s="185">
        <v>8</v>
      </c>
      <c r="I6" s="9">
        <v>9</v>
      </c>
      <c r="J6" s="9">
        <v>10</v>
      </c>
    </row>
    <row r="7" spans="1:10" ht="15.6">
      <c r="A7" s="4">
        <f>1</f>
        <v>1</v>
      </c>
      <c r="B7" s="4" t="s">
        <v>84</v>
      </c>
      <c r="C7" s="4" t="s">
        <v>85</v>
      </c>
      <c r="D7" s="4" t="s">
        <v>30</v>
      </c>
      <c r="E7" s="4" t="s">
        <v>65</v>
      </c>
      <c r="F7" s="176">
        <v>0.2</v>
      </c>
      <c r="G7" s="176">
        <v>22.5</v>
      </c>
      <c r="H7" s="176">
        <f>+G7*F7</f>
        <v>4.5</v>
      </c>
      <c r="I7" s="4"/>
      <c r="J7" s="186"/>
    </row>
    <row r="8" spans="1:10" ht="15.6">
      <c r="A8" s="4">
        <f>+A7+1</f>
        <v>2</v>
      </c>
      <c r="B8" s="4" t="s">
        <v>88</v>
      </c>
      <c r="C8" s="4" t="s">
        <v>85</v>
      </c>
      <c r="D8" s="4" t="s">
        <v>30</v>
      </c>
      <c r="E8" s="4" t="s">
        <v>65</v>
      </c>
      <c r="F8" s="176">
        <v>0.4</v>
      </c>
      <c r="G8" s="176">
        <v>39.5</v>
      </c>
      <c r="H8" s="176">
        <f>+G8*F8</f>
        <v>15.8</v>
      </c>
      <c r="I8" s="4"/>
      <c r="J8" s="186"/>
    </row>
    <row r="9" spans="1:10" ht="15.6">
      <c r="A9" s="4">
        <f>+A8+1</f>
        <v>3</v>
      </c>
      <c r="B9" s="4" t="s">
        <v>87</v>
      </c>
      <c r="C9" s="4" t="s">
        <v>86</v>
      </c>
      <c r="D9" s="4" t="s">
        <v>79</v>
      </c>
      <c r="E9" s="4" t="s">
        <v>5</v>
      </c>
      <c r="F9" s="176">
        <v>2</v>
      </c>
      <c r="G9" s="176">
        <f>206.2*0.32</f>
        <v>65.983999999999995</v>
      </c>
      <c r="H9" s="176">
        <f>+G9*F9</f>
        <v>131.96799999999999</v>
      </c>
      <c r="I9" s="4"/>
      <c r="J9" s="186"/>
    </row>
    <row r="10" spans="1:10" ht="15">
      <c r="A10" s="4"/>
      <c r="B10" s="4"/>
      <c r="C10" s="4"/>
      <c r="D10" s="4"/>
      <c r="E10" s="4"/>
      <c r="F10" s="176"/>
      <c r="G10" s="176"/>
      <c r="H10" s="176"/>
      <c r="I10" s="4"/>
      <c r="J10" s="186"/>
    </row>
    <row r="11" spans="1:10" ht="15.6" thickBot="1">
      <c r="A11" s="4"/>
      <c r="B11" s="4"/>
      <c r="C11" s="4"/>
      <c r="D11" s="4"/>
      <c r="E11" s="4"/>
      <c r="F11" s="176"/>
      <c r="G11" s="176"/>
      <c r="H11" s="176"/>
      <c r="I11" s="4"/>
      <c r="J11" s="186"/>
    </row>
    <row r="12" spans="1:10" ht="15.6" thickBot="1">
      <c r="A12" s="50"/>
      <c r="B12" s="43"/>
      <c r="C12" s="43"/>
      <c r="D12" s="187" t="s">
        <v>105</v>
      </c>
      <c r="E12" s="188" t="s">
        <v>77</v>
      </c>
      <c r="F12" s="71"/>
      <c r="G12" s="188"/>
      <c r="H12" s="189">
        <f>SUM(H7:H11)</f>
        <v>152.268</v>
      </c>
      <c r="I12" s="43"/>
      <c r="J12" s="190"/>
    </row>
  </sheetData>
  <mergeCells count="3">
    <mergeCell ref="A2:D2"/>
    <mergeCell ref="E1:J1"/>
    <mergeCell ref="E3:J3"/>
  </mergeCells>
  <printOptions horizontalCentered="1" verticalCentered="1"/>
  <pageMargins left="0.51181102362204722" right="0.51181102362204722" top="1.1979166666666667" bottom="0.875" header="0.31496062992125984" footer="0.31496062992125984"/>
  <pageSetup paperSize="9" orientation="landscape" r:id="rId1"/>
  <headerFooter>
    <oddHeader>&amp;L&amp;"Times New Roman,Regular"&amp;9"Обследване и даване на техническо решение за оптимизация 
работата на дренажни тръбопроводи свежа пара"&amp;R&amp;"Times New Roman,Regular"&amp;9ЕЙ И ЕС 3C МАРИЦА ИЗТОК 1 ЕООД</oddHeader>
    <oddFooter>&amp;L&amp;"Times New Roman,Regular"&amp;9ДОГОВОР № 4500215047/ 09.12.2014 г.&amp;R&amp;"Times New Roman,Regular"&amp;9"РИСК ИНЖЕНЕРИНГ" АД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Layout" zoomScaleNormal="100" workbookViewId="0">
      <selection activeCell="D16" sqref="D16"/>
    </sheetView>
  </sheetViews>
  <sheetFormatPr defaultRowHeight="13.2"/>
  <cols>
    <col min="1" max="1" width="4.44140625" bestFit="1" customWidth="1"/>
    <col min="2" max="2" width="66.6640625" customWidth="1"/>
    <col min="3" max="3" width="19.44140625" customWidth="1"/>
    <col min="4" max="4" width="5.44140625" bestFit="1" customWidth="1"/>
    <col min="5" max="5" width="7.44140625" bestFit="1" customWidth="1"/>
    <col min="6" max="6" width="6.109375" bestFit="1" customWidth="1"/>
    <col min="7" max="7" width="6.5546875" bestFit="1" customWidth="1"/>
    <col min="8" max="8" width="10.6640625" customWidth="1"/>
    <col min="9" max="9" width="6.88671875" bestFit="1" customWidth="1"/>
  </cols>
  <sheetData>
    <row r="1" spans="1:9" ht="15.75" customHeight="1">
      <c r="A1" s="135" t="s">
        <v>57</v>
      </c>
      <c r="B1" s="129"/>
      <c r="C1" s="130"/>
      <c r="D1" s="217" t="str">
        <f>Тръби!E1</f>
        <v>ОБЕКТ: ЕЙ И ЕС 3C МАРИЦА ИЗТОК 1 ЕООД</v>
      </c>
      <c r="E1" s="218"/>
      <c r="F1" s="218"/>
      <c r="G1" s="218"/>
      <c r="H1" s="218"/>
      <c r="I1" s="219"/>
    </row>
    <row r="2" spans="1:9" ht="15.75" customHeight="1">
      <c r="A2" s="196" t="str">
        <f>Тръби!A2</f>
        <v>към чертежи</v>
      </c>
      <c r="B2" s="205"/>
      <c r="C2" s="206"/>
      <c r="D2" s="207"/>
      <c r="E2" s="208"/>
      <c r="F2" s="209"/>
      <c r="G2" s="209"/>
      <c r="H2" s="210"/>
      <c r="I2" s="206"/>
    </row>
    <row r="3" spans="1:9" ht="15.75" customHeight="1" thickBot="1">
      <c r="A3" s="238" t="s">
        <v>92</v>
      </c>
      <c r="B3" s="239"/>
      <c r="C3" s="240"/>
      <c r="D3" s="258" t="str">
        <f>Тръби!E3</f>
        <v>ПОДОБЕКТ: Машинна зала</v>
      </c>
      <c r="E3" s="259"/>
      <c r="F3" s="259"/>
      <c r="G3" s="259"/>
      <c r="H3" s="259"/>
      <c r="I3" s="260"/>
    </row>
    <row r="4" spans="1:9" ht="13.8" thickBot="1">
      <c r="A4" s="59" t="s">
        <v>22</v>
      </c>
      <c r="B4" s="58" t="s">
        <v>14</v>
      </c>
      <c r="C4" s="59" t="s">
        <v>8</v>
      </c>
      <c r="D4" s="59" t="s">
        <v>24</v>
      </c>
      <c r="E4" s="59" t="s">
        <v>16</v>
      </c>
      <c r="F4" s="60" t="s">
        <v>0</v>
      </c>
      <c r="G4" s="61" t="s">
        <v>61</v>
      </c>
      <c r="H4" s="59" t="s">
        <v>11</v>
      </c>
      <c r="I4" s="59" t="s">
        <v>1</v>
      </c>
    </row>
    <row r="5" spans="1:9" ht="13.8" thickBot="1">
      <c r="A5" s="63" t="s">
        <v>2</v>
      </c>
      <c r="B5" s="62" t="s">
        <v>15</v>
      </c>
      <c r="C5" s="63" t="s">
        <v>12</v>
      </c>
      <c r="D5" s="63" t="s">
        <v>23</v>
      </c>
      <c r="E5" s="63" t="s">
        <v>17</v>
      </c>
      <c r="F5" s="63" t="s">
        <v>18</v>
      </c>
      <c r="G5" s="63" t="s">
        <v>3</v>
      </c>
      <c r="H5" s="63" t="s">
        <v>13</v>
      </c>
      <c r="I5" s="63" t="s">
        <v>4</v>
      </c>
    </row>
    <row r="6" spans="1:9" ht="13.8" thickBot="1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9">
        <v>9</v>
      </c>
    </row>
    <row r="7" spans="1:9">
      <c r="A7" s="73">
        <v>1</v>
      </c>
      <c r="B7" s="162" t="s">
        <v>89</v>
      </c>
      <c r="C7" s="211" t="s">
        <v>62</v>
      </c>
      <c r="D7" s="160" t="s">
        <v>63</v>
      </c>
      <c r="E7" s="161">
        <f>1*0.82*72*1.1</f>
        <v>64.944000000000003</v>
      </c>
      <c r="F7" s="161">
        <v>105</v>
      </c>
      <c r="G7" s="161">
        <f>F7*E7*0.05</f>
        <v>340.95600000000002</v>
      </c>
      <c r="H7" s="74"/>
      <c r="I7" s="75"/>
    </row>
    <row r="8" spans="1:9">
      <c r="A8" s="11">
        <f>+A7+1</f>
        <v>2</v>
      </c>
      <c r="B8" s="163" t="s">
        <v>90</v>
      </c>
      <c r="C8" s="160" t="s">
        <v>62</v>
      </c>
      <c r="D8" s="160" t="s">
        <v>63</v>
      </c>
      <c r="E8" s="161">
        <f>1*0.53*72*1.1</f>
        <v>41.976000000000006</v>
      </c>
      <c r="F8" s="161">
        <v>105</v>
      </c>
      <c r="G8" s="161">
        <f>F8*E8*0.06</f>
        <v>264.44880000000001</v>
      </c>
      <c r="H8" s="74"/>
      <c r="I8" s="4"/>
    </row>
    <row r="9" spans="1:9">
      <c r="A9" s="11">
        <f>+A8+1</f>
        <v>3</v>
      </c>
      <c r="B9" s="76" t="s">
        <v>67</v>
      </c>
      <c r="C9" s="212" t="s">
        <v>64</v>
      </c>
      <c r="D9" s="74" t="s">
        <v>63</v>
      </c>
      <c r="E9" s="132">
        <f>((1*0.83*72)+1+10.1)*1.1</f>
        <v>77.946000000000012</v>
      </c>
      <c r="F9" s="132">
        <v>6.28</v>
      </c>
      <c r="G9" s="132">
        <f>F9*E9</f>
        <v>489.50088000000011</v>
      </c>
      <c r="H9" s="74"/>
      <c r="I9" s="4"/>
    </row>
    <row r="10" spans="1:9">
      <c r="A10" s="11">
        <f t="shared" ref="A10" si="0">+A9+1</f>
        <v>4</v>
      </c>
      <c r="B10" s="55" t="s">
        <v>91</v>
      </c>
      <c r="C10" s="74" t="s">
        <v>68</v>
      </c>
      <c r="D10" s="5" t="s">
        <v>65</v>
      </c>
      <c r="E10" s="133">
        <f>(0.52+0.16)*11</f>
        <v>7.48</v>
      </c>
      <c r="F10" s="133">
        <v>0.6</v>
      </c>
      <c r="G10" s="132">
        <f>F10*E10</f>
        <v>4.4880000000000004</v>
      </c>
      <c r="H10" s="5"/>
      <c r="I10" s="4"/>
    </row>
    <row r="11" spans="1:9" ht="13.8">
      <c r="A11" s="11">
        <f>+A10+1</f>
        <v>5</v>
      </c>
      <c r="B11" s="56" t="s">
        <v>94</v>
      </c>
      <c r="C11" s="74" t="s">
        <v>93</v>
      </c>
      <c r="D11" s="5" t="s">
        <v>5</v>
      </c>
      <c r="E11" s="133">
        <v>1100</v>
      </c>
      <c r="F11" s="165">
        <v>1E-3</v>
      </c>
      <c r="G11" s="132">
        <f>F11*E11</f>
        <v>1.1000000000000001</v>
      </c>
      <c r="H11" s="5"/>
      <c r="I11" s="4"/>
    </row>
    <row r="12" spans="1:9">
      <c r="A12" s="11">
        <f t="shared" ref="A12:A13" si="1">+A11+1</f>
        <v>6</v>
      </c>
      <c r="B12" s="56" t="s">
        <v>95</v>
      </c>
      <c r="C12" s="74" t="s">
        <v>96</v>
      </c>
      <c r="D12" s="5" t="s">
        <v>5</v>
      </c>
      <c r="E12" s="133">
        <v>30</v>
      </c>
      <c r="F12" s="165">
        <v>1.6E-2</v>
      </c>
      <c r="G12" s="213">
        <f>F12*E12</f>
        <v>0.48</v>
      </c>
      <c r="H12" s="5"/>
      <c r="I12" s="4"/>
    </row>
    <row r="13" spans="1:9" ht="13.8" thickBot="1">
      <c r="A13" s="11">
        <f t="shared" si="1"/>
        <v>7</v>
      </c>
      <c r="B13" s="166" t="s">
        <v>97</v>
      </c>
      <c r="C13" s="74" t="s">
        <v>98</v>
      </c>
      <c r="D13" s="167" t="s">
        <v>5</v>
      </c>
      <c r="E13" s="168">
        <v>30</v>
      </c>
      <c r="F13" s="169">
        <v>5.0000000000000001E-3</v>
      </c>
      <c r="G13" s="214">
        <f>F13*E13</f>
        <v>0.15</v>
      </c>
      <c r="H13" s="167"/>
      <c r="I13" s="170"/>
    </row>
    <row r="14" spans="1:9" ht="15.6" thickBot="1">
      <c r="A14" s="7"/>
      <c r="B14" s="256" t="str">
        <f>Тръби!D23</f>
        <v>REL-1141-DR-017-TH</v>
      </c>
      <c r="C14" s="257"/>
      <c r="D14" s="158"/>
      <c r="E14" s="159"/>
      <c r="F14" s="157" t="str">
        <f>Тръби!E23</f>
        <v>Обща маса:</v>
      </c>
      <c r="G14" s="134">
        <f>SUM(G7:G13)</f>
        <v>1101.1236800000001</v>
      </c>
      <c r="H14" s="13"/>
      <c r="I14" s="14"/>
    </row>
    <row r="17" spans="2:2">
      <c r="B17" s="131"/>
    </row>
  </sheetData>
  <mergeCells count="4">
    <mergeCell ref="B14:C14"/>
    <mergeCell ref="A3:C3"/>
    <mergeCell ref="D1:I1"/>
    <mergeCell ref="D3:I3"/>
  </mergeCells>
  <printOptions horizontalCentered="1" verticalCentered="1"/>
  <pageMargins left="0.70866141732283472" right="0.70866141732283472" top="0.96875" bottom="0.74803149606299213" header="0.31496062992125984" footer="0.31496062992125984"/>
  <pageSetup paperSize="9" orientation="landscape" r:id="rId1"/>
  <headerFooter>
    <oddHeader>&amp;L&amp;"Times New Roman,Regular"&amp;9"Обследване и даване на техническо решение за оптимизация 
работата на дренажни тръбопроводи свежа пара"&amp;R&amp;"Times New Roman,Regular"&amp;9ЕЙ И ЕС 3C МАРИЦА ИЗТОК 1 ЕООД</oddHeader>
    <oddFooter>&amp;L&amp;"Times New Roman,Regular"&amp;9ДОГОВОР № 4500215047/ 09.12.2014 г.&amp;R&amp;"Times New Roman,Regular"&amp;9"РИСК ИНЖЕНЕРИНГ" АД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Layout" zoomScaleNormal="100" workbookViewId="0">
      <selection activeCell="C14" sqref="C14"/>
    </sheetView>
  </sheetViews>
  <sheetFormatPr defaultColWidth="9.33203125" defaultRowHeight="13.2"/>
  <cols>
    <col min="1" max="1" width="4.88671875" style="6" customWidth="1"/>
    <col min="2" max="2" width="61" style="6" customWidth="1"/>
    <col min="3" max="3" width="29" style="6" customWidth="1"/>
    <col min="4" max="4" width="5.44140625" style="6" customWidth="1"/>
    <col min="5" max="5" width="7" style="6" customWidth="1"/>
    <col min="6" max="6" width="6.44140625" style="6" customWidth="1"/>
    <col min="7" max="7" width="8.109375" style="6" customWidth="1"/>
    <col min="8" max="8" width="20.33203125" style="6" customWidth="1"/>
    <col min="9" max="16384" width="9.33203125" style="6"/>
  </cols>
  <sheetData>
    <row r="1" spans="1:8" s="15" customFormat="1" ht="16.5" customHeight="1">
      <c r="A1" s="51" t="s">
        <v>60</v>
      </c>
      <c r="B1" s="52"/>
      <c r="C1" s="53"/>
      <c r="D1" s="250" t="str">
        <f>Тръби!E1</f>
        <v>ОБЕКТ: ЕЙ И ЕС 3C МАРИЦА ИЗТОК 1 ЕООД</v>
      </c>
      <c r="E1" s="251"/>
      <c r="F1" s="251"/>
      <c r="G1" s="251"/>
      <c r="H1" s="252"/>
    </row>
    <row r="2" spans="1:8" s="15" customFormat="1" ht="16.5" customHeight="1">
      <c r="A2" s="247" t="str">
        <f>Тръби!A2</f>
        <v>към чертежи</v>
      </c>
      <c r="B2" s="248"/>
      <c r="C2" s="249"/>
      <c r="D2" s="200"/>
      <c r="E2" s="201"/>
      <c r="F2" s="203"/>
      <c r="G2" s="203"/>
      <c r="H2" s="204"/>
    </row>
    <row r="3" spans="1:8" s="15" customFormat="1" ht="15.75" customHeight="1" thickBot="1">
      <c r="A3" s="261" t="s">
        <v>99</v>
      </c>
      <c r="B3" s="262"/>
      <c r="C3" s="263"/>
      <c r="D3" s="253" t="str">
        <f>Тръби!E3</f>
        <v>ПОДОБЕКТ: Машинна зала</v>
      </c>
      <c r="E3" s="254"/>
      <c r="F3" s="254"/>
      <c r="G3" s="254"/>
      <c r="H3" s="255"/>
    </row>
    <row r="4" spans="1:8" s="68" customFormat="1" ht="16.5" customHeight="1" thickBot="1">
      <c r="A4" s="59" t="s">
        <v>22</v>
      </c>
      <c r="B4" s="58" t="s">
        <v>14</v>
      </c>
      <c r="C4" s="59" t="s">
        <v>8</v>
      </c>
      <c r="D4" s="59" t="s">
        <v>24</v>
      </c>
      <c r="E4" s="59" t="s">
        <v>16</v>
      </c>
      <c r="F4" s="60" t="s">
        <v>0</v>
      </c>
      <c r="G4" s="61" t="s">
        <v>10</v>
      </c>
      <c r="H4" s="59" t="s">
        <v>56</v>
      </c>
    </row>
    <row r="5" spans="1:8" s="68" customFormat="1" ht="16.5" customHeight="1" thickBot="1">
      <c r="A5" s="63" t="s">
        <v>2</v>
      </c>
      <c r="B5" s="62" t="s">
        <v>15</v>
      </c>
      <c r="C5" s="63" t="s">
        <v>12</v>
      </c>
      <c r="D5" s="63" t="s">
        <v>23</v>
      </c>
      <c r="E5" s="63" t="s">
        <v>17</v>
      </c>
      <c r="F5" s="63" t="s">
        <v>18</v>
      </c>
      <c r="G5" s="63" t="s">
        <v>3</v>
      </c>
      <c r="H5" s="63"/>
    </row>
    <row r="6" spans="1:8" s="10" customFormat="1" ht="10.8" thickBot="1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</row>
    <row r="7" spans="1:8" ht="16.2" thickBot="1">
      <c r="A7" s="11">
        <v>1</v>
      </c>
      <c r="B7" s="215" t="s">
        <v>110</v>
      </c>
      <c r="C7" s="4" t="s">
        <v>104</v>
      </c>
      <c r="D7" s="4" t="s">
        <v>100</v>
      </c>
      <c r="E7" s="175">
        <v>1</v>
      </c>
      <c r="F7" s="176">
        <v>10.24</v>
      </c>
      <c r="G7" s="177">
        <f>E7*F7</f>
        <v>10.24</v>
      </c>
      <c r="H7" s="4"/>
    </row>
    <row r="8" spans="1:8" ht="16.2" thickBot="1">
      <c r="A8" s="11">
        <v>2</v>
      </c>
      <c r="B8" s="216" t="s">
        <v>106</v>
      </c>
      <c r="C8" s="4" t="s">
        <v>103</v>
      </c>
      <c r="D8" s="4" t="s">
        <v>100</v>
      </c>
      <c r="E8" s="175">
        <v>1</v>
      </c>
      <c r="F8" s="176">
        <v>42.05</v>
      </c>
      <c r="G8" s="177">
        <f t="shared" ref="G8:G10" si="0">E8*F8</f>
        <v>42.05</v>
      </c>
      <c r="H8" s="4"/>
    </row>
    <row r="9" spans="1:8" ht="16.2" thickBot="1">
      <c r="A9" s="11">
        <v>3</v>
      </c>
      <c r="B9" s="216" t="s">
        <v>107</v>
      </c>
      <c r="C9" s="4" t="s">
        <v>102</v>
      </c>
      <c r="D9" s="4" t="s">
        <v>100</v>
      </c>
      <c r="E9" s="175">
        <v>1</v>
      </c>
      <c r="F9" s="176">
        <v>42.05</v>
      </c>
      <c r="G9" s="177">
        <f t="shared" si="0"/>
        <v>42.05</v>
      </c>
      <c r="H9" s="4"/>
    </row>
    <row r="10" spans="1:8" ht="16.2" thickBot="1">
      <c r="A10" s="11">
        <v>4</v>
      </c>
      <c r="B10" s="216" t="s">
        <v>108</v>
      </c>
      <c r="C10" s="4" t="s">
        <v>101</v>
      </c>
      <c r="D10" s="4" t="s">
        <v>100</v>
      </c>
      <c r="E10" s="175">
        <v>1</v>
      </c>
      <c r="F10" s="176">
        <v>45</v>
      </c>
      <c r="G10" s="177">
        <f t="shared" si="0"/>
        <v>45</v>
      </c>
      <c r="H10" s="4"/>
    </row>
    <row r="11" spans="1:8" ht="16.2" thickBot="1">
      <c r="A11" s="11">
        <v>5</v>
      </c>
      <c r="B11" s="216" t="s">
        <v>109</v>
      </c>
      <c r="C11" s="4" t="s">
        <v>102</v>
      </c>
      <c r="D11" s="4" t="s">
        <v>100</v>
      </c>
      <c r="E11" s="175">
        <v>1</v>
      </c>
      <c r="F11" s="176">
        <v>45</v>
      </c>
      <c r="G11" s="177">
        <f t="shared" ref="G11" si="1">E11*F11</f>
        <v>45</v>
      </c>
      <c r="H11" s="4"/>
    </row>
    <row r="12" spans="1:8">
      <c r="A12" s="11">
        <v>6</v>
      </c>
      <c r="B12" s="174"/>
      <c r="C12" s="4"/>
      <c r="D12" s="4"/>
      <c r="E12" s="175"/>
      <c r="F12" s="176"/>
      <c r="G12" s="177"/>
      <c r="H12" s="4"/>
    </row>
    <row r="13" spans="1:8">
      <c r="A13" s="11">
        <v>7</v>
      </c>
      <c r="B13" s="174"/>
      <c r="C13" s="4"/>
      <c r="D13" s="4"/>
      <c r="E13" s="175"/>
      <c r="F13" s="176"/>
      <c r="G13" s="177"/>
      <c r="H13" s="4"/>
    </row>
    <row r="14" spans="1:8">
      <c r="A14" s="11">
        <v>8</v>
      </c>
      <c r="B14" s="178"/>
      <c r="C14" s="4"/>
      <c r="D14" s="4"/>
      <c r="E14" s="175"/>
      <c r="F14" s="176"/>
      <c r="G14" s="177"/>
      <c r="H14" s="4"/>
    </row>
    <row r="15" spans="1:8">
      <c r="A15" s="11">
        <v>9</v>
      </c>
      <c r="B15" s="171"/>
      <c r="C15" s="4"/>
      <c r="D15" s="4"/>
      <c r="E15" s="175"/>
      <c r="F15" s="176"/>
      <c r="G15" s="177"/>
      <c r="H15" s="4"/>
    </row>
    <row r="16" spans="1:8">
      <c r="A16" s="11">
        <v>10</v>
      </c>
      <c r="B16" s="171"/>
      <c r="C16" s="4"/>
      <c r="D16" s="4"/>
      <c r="E16" s="175"/>
      <c r="F16" s="176"/>
      <c r="G16" s="177"/>
      <c r="H16" s="4"/>
    </row>
    <row r="17" spans="1:8">
      <c r="A17" s="11">
        <v>11</v>
      </c>
      <c r="B17" s="171"/>
      <c r="C17" s="4"/>
      <c r="D17" s="4"/>
      <c r="E17" s="175"/>
      <c r="F17" s="176"/>
      <c r="G17" s="177"/>
      <c r="H17" s="4"/>
    </row>
    <row r="18" spans="1:8">
      <c r="A18" s="11">
        <v>12</v>
      </c>
      <c r="B18" s="171"/>
      <c r="C18" s="4"/>
      <c r="D18" s="4"/>
      <c r="E18" s="175"/>
      <c r="F18" s="176"/>
      <c r="G18" s="177"/>
      <c r="H18" s="4"/>
    </row>
    <row r="19" spans="1:8">
      <c r="A19" s="11">
        <v>13</v>
      </c>
      <c r="B19" s="171"/>
      <c r="C19" s="4"/>
      <c r="D19" s="4"/>
      <c r="E19" s="175"/>
      <c r="F19" s="176"/>
      <c r="G19" s="177"/>
      <c r="H19" s="4"/>
    </row>
    <row r="20" spans="1:8">
      <c r="A20" s="11">
        <v>14</v>
      </c>
      <c r="B20" s="171"/>
      <c r="C20" s="4"/>
      <c r="D20" s="4"/>
      <c r="E20" s="175"/>
      <c r="F20" s="176"/>
      <c r="G20" s="177"/>
      <c r="H20" s="4"/>
    </row>
    <row r="21" spans="1:8">
      <c r="A21" s="11">
        <v>15</v>
      </c>
      <c r="B21" s="171"/>
      <c r="C21" s="4"/>
      <c r="D21" s="4"/>
      <c r="E21" s="175"/>
      <c r="F21" s="176"/>
      <c r="G21" s="177"/>
      <c r="H21" s="4"/>
    </row>
    <row r="22" spans="1:8" ht="13.8" thickBot="1">
      <c r="A22" s="11">
        <v>16</v>
      </c>
      <c r="B22" s="171"/>
      <c r="C22" s="4"/>
      <c r="D22" s="4"/>
      <c r="E22" s="175"/>
      <c r="F22" s="176"/>
      <c r="G22" s="177"/>
      <c r="H22" s="4"/>
    </row>
    <row r="23" spans="1:8" ht="15.6" thickBot="1">
      <c r="A23" s="7"/>
      <c r="B23" s="256" t="str">
        <f>Тръби!D23</f>
        <v>REL-1141-DR-017-TH</v>
      </c>
      <c r="C23" s="257"/>
      <c r="D23" s="155"/>
      <c r="E23" s="156"/>
      <c r="F23" s="157" t="str">
        <f>Тръби!E23</f>
        <v>Обща маса:</v>
      </c>
      <c r="G23" s="136">
        <f>SUM(G7:G12)</f>
        <v>184.34</v>
      </c>
      <c r="H23" s="172"/>
    </row>
  </sheetData>
  <mergeCells count="5">
    <mergeCell ref="B23:C23"/>
    <mergeCell ref="A2:C2"/>
    <mergeCell ref="A3:C3"/>
    <mergeCell ref="D1:H1"/>
    <mergeCell ref="D3:H3"/>
  </mergeCells>
  <phoneticPr fontId="0" type="noConversion"/>
  <printOptions horizontalCentered="1" verticalCentered="1" gridLines="1"/>
  <pageMargins left="0.35433070866141736" right="0.35433070866141736" top="0.9055118110236221" bottom="0.78740157480314965" header="0.51181102362204722" footer="0.51181102362204722"/>
  <pageSetup paperSize="9" orientation="landscape" horizontalDpi="240" verticalDpi="144" r:id="rId1"/>
  <headerFooter alignWithMargins="0">
    <oddHeader>&amp;L&amp;"Times New Roman Cyr,Regular"&amp;9"Обследване и даване на техническо решение за оптимизация 
работата на дренажни тръбопроводи свежа пара"&amp;R&amp;"Times New Roman Cyr,Regular"&amp;9ЕЙ И ЕС 3C МАРИЦА ИЗТОК 1 ЕООД</oddHeader>
    <oddFooter>&amp;L&amp;"Times New Roman Cyr,Regular"&amp;9ДОГОВОР № 4500215047/ 09.12.2014 г.&amp;R&amp;"Times New Roman Cyr,Regular"&amp;9"РИСК ИНЖЕНЕРИНГ" АД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Тръби</vt:lpstr>
      <vt:lpstr>Арматура</vt:lpstr>
      <vt:lpstr>Фасонни части</vt:lpstr>
      <vt:lpstr>Прокат</vt:lpstr>
      <vt:lpstr>ИЗОЛАЦИЯ</vt:lpstr>
      <vt:lpstr>Опори и подвески</vt:lpstr>
      <vt:lpstr>Арматура!Print_Titles</vt:lpstr>
      <vt:lpstr>'Опори и подвески'!Print_Titles</vt:lpstr>
      <vt:lpstr>'Фасонни части'!Print_Titles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Radev</dc:creator>
  <cp:lastModifiedBy>Ivaylo Ikonomov</cp:lastModifiedBy>
  <cp:lastPrinted>2015-07-29T10:47:58Z</cp:lastPrinted>
  <dcterms:created xsi:type="dcterms:W3CDTF">2002-03-04T08:40:22Z</dcterms:created>
  <dcterms:modified xsi:type="dcterms:W3CDTF">2015-12-07T12:15:38Z</dcterms:modified>
</cp:coreProperties>
</file>